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Patrícia - SMO\Desktop\MEIO AMBIENTE PLANILHA\"/>
    </mc:Choice>
  </mc:AlternateContent>
  <xr:revisionPtr revIDLastSave="0" documentId="13_ncr:1_{78F6E0AA-2958-4CA4-975F-ADE50C73D5E5}" xr6:coauthVersionLast="46" xr6:coauthVersionMax="46" xr10:uidLastSave="{00000000-0000-0000-0000-000000000000}"/>
  <bookViews>
    <workbookView xWindow="-120" yWindow="-120" windowWidth="20640" windowHeight="11160" tabRatio="825" activeTab="3" xr2:uid="{00000000-000D-0000-FFFF-FFFF00000000}"/>
  </bookViews>
  <sheets>
    <sheet name="Planilha16" sheetId="72" r:id="rId1"/>
    <sheet name="PLAN.ORÇ. " sheetId="70" r:id="rId2"/>
    <sheet name="proposta de preço" sheetId="14" r:id="rId3"/>
    <sheet name="cronograma fisico financeiro" sheetId="71" r:id="rId4"/>
    <sheet name="RES SERV SAUDE" sheetId="34" state="hidden" r:id="rId5"/>
    <sheet name="pontos coleta rss" sheetId="21" state="hidden" r:id="rId6"/>
    <sheet name="Dados Gerais RSS" sheetId="33" state="hidden" r:id="rId7"/>
    <sheet name="Custos Totais RSS" sheetId="57" state="hidden" r:id="rId8"/>
    <sheet name="1.0 - Mão de Obra Direta (MO)" sheetId="35" state="hidden" r:id="rId9"/>
    <sheet name="2.0 - Custos Dependentes (MO)" sheetId="36" state="hidden" r:id="rId10"/>
    <sheet name="3.0 - Custos Dependentes (Km)" sheetId="37" state="hidden" r:id="rId11"/>
    <sheet name="4.0 - Custos Fixos" sheetId="38" state="hidden" r:id="rId12"/>
    <sheet name="5.0 - Custos Destinação" sheetId="73"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10_1" localSheetId="12">[1]Plan1!#REF!</definedName>
    <definedName name="_10_1" localSheetId="3">[1]Plan1!#REF!</definedName>
    <definedName name="_10_1" localSheetId="7">#REF!</definedName>
    <definedName name="_10_1" localSheetId="1">[1]Plan1!#REF!</definedName>
    <definedName name="_10_1" localSheetId="5">#REF!</definedName>
    <definedName name="_10_1" localSheetId="4">#REF!</definedName>
    <definedName name="_10_1">[1]Plan1!#REF!</definedName>
    <definedName name="_xlnm._FilterDatabase" localSheetId="6" hidden="1">'Dados Gerais RSS'!$A$2:$H$55</definedName>
    <definedName name="a" localSheetId="12">'[2]Memo RERA'!#REF!</definedName>
    <definedName name="a" localSheetId="3">'[2]Memo RERA'!#REF!</definedName>
    <definedName name="a" localSheetId="7">'[2]Memo RERA'!#REF!</definedName>
    <definedName name="a" localSheetId="1">'[2]Memo RERA'!#REF!</definedName>
    <definedName name="a" localSheetId="5">'[2]Memo RERA'!#REF!</definedName>
    <definedName name="a" localSheetId="4">'[2]Memo RERA'!#REF!</definedName>
    <definedName name="a">'[2]Memo RERA'!#REF!</definedName>
    <definedName name="A___SERVIÇOS_PRELIMINARES" localSheetId="7">#REF!</definedName>
    <definedName name="A___SERVIÇOS_PRELIMINARES" localSheetId="5">#REF!</definedName>
    <definedName name="A___SERVIÇOS_PRELIMINARES" localSheetId="4">#REF!</definedName>
    <definedName name="A___SERVIÇOS_PRELIMINARES">'[3]Tab. Procv 1'!$C$7</definedName>
    <definedName name="A010160100" localSheetId="12">#REF!</definedName>
    <definedName name="A010160100" localSheetId="3">#REF!</definedName>
    <definedName name="A010160100" localSheetId="7">#REF!</definedName>
    <definedName name="A010160100" localSheetId="1">#REF!</definedName>
    <definedName name="A010160100" localSheetId="5">#REF!</definedName>
    <definedName name="A010160100" localSheetId="4">#REF!</definedName>
    <definedName name="A010160100">#REF!</definedName>
    <definedName name="A010505000" localSheetId="12">#REF!</definedName>
    <definedName name="A010505000" localSheetId="3">#REF!</definedName>
    <definedName name="A010505000" localSheetId="7">#REF!</definedName>
    <definedName name="A010505000" localSheetId="1">#REF!</definedName>
    <definedName name="A010505000" localSheetId="5">#REF!</definedName>
    <definedName name="A010505000" localSheetId="4">#REF!</definedName>
    <definedName name="A010505000">#REF!</definedName>
    <definedName name="A020200010" localSheetId="12">#REF!</definedName>
    <definedName name="A020200010" localSheetId="3">#REF!</definedName>
    <definedName name="A020200010" localSheetId="7">#REF!</definedName>
    <definedName name="A020200010" localSheetId="1">#REF!</definedName>
    <definedName name="A020200010" localSheetId="5">#REF!</definedName>
    <definedName name="A020200010" localSheetId="4">#REF!</definedName>
    <definedName name="A020200010">#REF!</definedName>
    <definedName name="A020200080" localSheetId="12">#REF!</definedName>
    <definedName name="A020200080" localSheetId="3">#REF!</definedName>
    <definedName name="A020200080" localSheetId="7">#REF!</definedName>
    <definedName name="A020200080" localSheetId="1">#REF!</definedName>
    <definedName name="A020200080" localSheetId="5">#REF!</definedName>
    <definedName name="A020200080" localSheetId="4">#REF!</definedName>
    <definedName name="A020200080">#REF!</definedName>
    <definedName name="A03.020.0851" localSheetId="12">#REF!</definedName>
    <definedName name="A03.020.0851" localSheetId="3">#REF!</definedName>
    <definedName name="A03.020.0851" localSheetId="7">#REF!</definedName>
    <definedName name="A03.020.0851" localSheetId="1">#REF!</definedName>
    <definedName name="A03.020.0851" localSheetId="5">#REF!</definedName>
    <definedName name="A03.020.0851" localSheetId="4">#REF!</definedName>
    <definedName name="A03.020.0851">#REF!</definedName>
    <definedName name="a03.021.0855" localSheetId="7">#REF!</definedName>
    <definedName name="a03.021.0855" localSheetId="5">#REF!</definedName>
    <definedName name="a03.021.0855" localSheetId="4">#REF!</definedName>
    <definedName name="a03.021.0855">'[4]DADOS COLETATO'!$L$23</definedName>
    <definedName name="A030130010" localSheetId="12">#REF!</definedName>
    <definedName name="A030130010" localSheetId="3">#REF!</definedName>
    <definedName name="A030130010" localSheetId="7">#REF!</definedName>
    <definedName name="A030130010" localSheetId="1">#REF!</definedName>
    <definedName name="A030130010" localSheetId="5">#REF!</definedName>
    <definedName name="A030130010" localSheetId="4">#REF!</definedName>
    <definedName name="A030130010">#REF!</definedName>
    <definedName name="A030130011" localSheetId="12">#REF!</definedName>
    <definedName name="A030130011" localSheetId="3">#REF!</definedName>
    <definedName name="A030130011" localSheetId="7">#REF!</definedName>
    <definedName name="A030130011" localSheetId="1">#REF!</definedName>
    <definedName name="A030130011" localSheetId="5">#REF!</definedName>
    <definedName name="A030130011" localSheetId="4">#REF!</definedName>
    <definedName name="A030130011">#REF!</definedName>
    <definedName name="A030160501" localSheetId="12">#REF!</definedName>
    <definedName name="A030160501" localSheetId="3">#REF!</definedName>
    <definedName name="A030160501" localSheetId="7">#REF!</definedName>
    <definedName name="A030160501" localSheetId="1">#REF!</definedName>
    <definedName name="A030160501" localSheetId="5">#REF!</definedName>
    <definedName name="A030160501" localSheetId="4">#REF!</definedName>
    <definedName name="A030160501">#REF!</definedName>
    <definedName name="A030250100" localSheetId="12">#REF!</definedName>
    <definedName name="A030250100" localSheetId="3">#REF!</definedName>
    <definedName name="A030250100" localSheetId="7">#REF!</definedName>
    <definedName name="A030250100" localSheetId="1">#REF!</definedName>
    <definedName name="A030250100" localSheetId="5">#REF!</definedName>
    <definedName name="A030250100" localSheetId="4">#REF!</definedName>
    <definedName name="A030250100">#REF!</definedName>
    <definedName name="A040050130" localSheetId="12">#REF!</definedName>
    <definedName name="A040050130" localSheetId="3">#REF!</definedName>
    <definedName name="A040050130" localSheetId="7">#REF!</definedName>
    <definedName name="A040050130" localSheetId="1">#REF!</definedName>
    <definedName name="A040050130" localSheetId="5">#REF!</definedName>
    <definedName name="A040050130" localSheetId="4">#REF!</definedName>
    <definedName name="A040050130">#REF!</definedName>
    <definedName name="A040110511" localSheetId="12">#REF!</definedName>
    <definedName name="A040110511" localSheetId="3">#REF!</definedName>
    <definedName name="A040110511" localSheetId="7">#REF!</definedName>
    <definedName name="A040110511" localSheetId="1">#REF!</definedName>
    <definedName name="A040110511" localSheetId="5">#REF!</definedName>
    <definedName name="A040110511" localSheetId="4">#REF!</definedName>
    <definedName name="A040110511">#REF!</definedName>
    <definedName name="A050150050" localSheetId="12">#REF!</definedName>
    <definedName name="A050150050" localSheetId="3">#REF!</definedName>
    <definedName name="A050150050" localSheetId="7">#REF!</definedName>
    <definedName name="A050150050" localSheetId="1">#REF!</definedName>
    <definedName name="A050150050" localSheetId="5">#REF!</definedName>
    <definedName name="A050150050" localSheetId="4">#REF!</definedName>
    <definedName name="A050150050">#REF!</definedName>
    <definedName name="A050200140" localSheetId="12">#REF!</definedName>
    <definedName name="A050200140" localSheetId="3">#REF!</definedName>
    <definedName name="A050200140" localSheetId="7">#REF!</definedName>
    <definedName name="A050200140" localSheetId="1">#REF!</definedName>
    <definedName name="A050200140" localSheetId="5">#REF!</definedName>
    <definedName name="A050200140" localSheetId="4">#REF!</definedName>
    <definedName name="A050200140">#REF!</definedName>
    <definedName name="A050210050" localSheetId="12">#REF!</definedName>
    <definedName name="A050210050" localSheetId="3">#REF!</definedName>
    <definedName name="A050210050" localSheetId="7">#REF!</definedName>
    <definedName name="A050210050" localSheetId="1">#REF!</definedName>
    <definedName name="A050210050" localSheetId="5">#REF!</definedName>
    <definedName name="A050210050" localSheetId="4">#REF!</definedName>
    <definedName name="A050210050">#REF!</definedName>
    <definedName name="A050210100" localSheetId="12">#REF!</definedName>
    <definedName name="A050210100" localSheetId="3">#REF!</definedName>
    <definedName name="A050210100" localSheetId="7">#REF!</definedName>
    <definedName name="A050210100" localSheetId="1">#REF!</definedName>
    <definedName name="A050210100" localSheetId="5">#REF!</definedName>
    <definedName name="A050210100" localSheetId="4">#REF!</definedName>
    <definedName name="A050210100">#REF!</definedName>
    <definedName name="A050210750" localSheetId="12">#REF!</definedName>
    <definedName name="A050210750" localSheetId="3">#REF!</definedName>
    <definedName name="A050210750" localSheetId="7">#REF!</definedName>
    <definedName name="A050210750" localSheetId="1">#REF!</definedName>
    <definedName name="A050210750" localSheetId="5">#REF!</definedName>
    <definedName name="A050210750" localSheetId="4">#REF!</definedName>
    <definedName name="A050210750">#REF!</definedName>
    <definedName name="a06.004.0320" localSheetId="12">#REF!</definedName>
    <definedName name="a06.004.0320" localSheetId="3">#REF!</definedName>
    <definedName name="a06.004.0320" localSheetId="7">#REF!</definedName>
    <definedName name="a06.004.0320" localSheetId="1">#REF!</definedName>
    <definedName name="a06.004.0320" localSheetId="5">#REF!</definedName>
    <definedName name="a06.004.0320" localSheetId="4">#REF!</definedName>
    <definedName name="a06.004.0320">#REF!</definedName>
    <definedName name="A060030500" localSheetId="12">#REF!</definedName>
    <definedName name="A060030500" localSheetId="3">#REF!</definedName>
    <definedName name="A060030500" localSheetId="7">#REF!</definedName>
    <definedName name="A060030500" localSheetId="1">#REF!</definedName>
    <definedName name="A060030500" localSheetId="5">#REF!</definedName>
    <definedName name="A060030500" localSheetId="4">#REF!</definedName>
    <definedName name="A060030500">#REF!</definedName>
    <definedName name="A060040300" localSheetId="12">#REF!</definedName>
    <definedName name="A060040300" localSheetId="3">#REF!</definedName>
    <definedName name="A060040300" localSheetId="7">#REF!</definedName>
    <definedName name="A060040300" localSheetId="1">#REF!</definedName>
    <definedName name="A060040300" localSheetId="5">#REF!</definedName>
    <definedName name="A060040300" localSheetId="4">#REF!</definedName>
    <definedName name="A060040300">#REF!</definedName>
    <definedName name="A060140120" localSheetId="12">#REF!</definedName>
    <definedName name="A060140120" localSheetId="3">#REF!</definedName>
    <definedName name="A060140120" localSheetId="7">#REF!</definedName>
    <definedName name="A060140120" localSheetId="1">#REF!</definedName>
    <definedName name="A060140120" localSheetId="5">#REF!</definedName>
    <definedName name="A060140120" localSheetId="4">#REF!</definedName>
    <definedName name="A060140120">#REF!</definedName>
    <definedName name="A060160120" localSheetId="12">#REF!</definedName>
    <definedName name="A060160120" localSheetId="3">#REF!</definedName>
    <definedName name="A060160120" localSheetId="7">#REF!</definedName>
    <definedName name="A060160120" localSheetId="1">#REF!</definedName>
    <definedName name="A060160120" localSheetId="5">#REF!</definedName>
    <definedName name="A060160120" localSheetId="4">#REF!</definedName>
    <definedName name="A060160120">#REF!</definedName>
    <definedName name="A060160410" localSheetId="12">#REF!</definedName>
    <definedName name="A060160410" localSheetId="3">#REF!</definedName>
    <definedName name="A060160410" localSheetId="7">#REF!</definedName>
    <definedName name="A060160410" localSheetId="1">#REF!</definedName>
    <definedName name="A060160410" localSheetId="5">#REF!</definedName>
    <definedName name="A060160410" localSheetId="4">#REF!</definedName>
    <definedName name="A060160410">#REF!</definedName>
    <definedName name="A080010030" localSheetId="12">#REF!</definedName>
    <definedName name="A080010030" localSheetId="3">#REF!</definedName>
    <definedName name="A080010030" localSheetId="7">#REF!</definedName>
    <definedName name="A080010030" localSheetId="1">#REF!</definedName>
    <definedName name="A080010030" localSheetId="5">#REF!</definedName>
    <definedName name="A080010030" localSheetId="4">#REF!</definedName>
    <definedName name="A080010030">#REF!</definedName>
    <definedName name="A080150100" localSheetId="12">#REF!</definedName>
    <definedName name="A080150100" localSheetId="3">#REF!</definedName>
    <definedName name="A080150100" localSheetId="7">#REF!</definedName>
    <definedName name="A080150100" localSheetId="1">#REF!</definedName>
    <definedName name="A080150100" localSheetId="5">#REF!</definedName>
    <definedName name="A080150100" localSheetId="4">#REF!</definedName>
    <definedName name="A080150100">#REF!</definedName>
    <definedName name="A080270120" localSheetId="12">#REF!</definedName>
    <definedName name="A080270120" localSheetId="3">#REF!</definedName>
    <definedName name="A080270120" localSheetId="7">#REF!</definedName>
    <definedName name="A080270120" localSheetId="1">#REF!</definedName>
    <definedName name="A080270120" localSheetId="5">#REF!</definedName>
    <definedName name="A080270120" localSheetId="4">#REF!</definedName>
    <definedName name="A080270120">#REF!</definedName>
    <definedName name="A150010310" localSheetId="12">#REF!</definedName>
    <definedName name="A150010310" localSheetId="3">#REF!</definedName>
    <definedName name="A150010310" localSheetId="7">#REF!</definedName>
    <definedName name="A150010310" localSheetId="1">#REF!</definedName>
    <definedName name="A150010310" localSheetId="5">#REF!</definedName>
    <definedName name="A150010310" localSheetId="4">#REF!</definedName>
    <definedName name="A150010310">#REF!</definedName>
    <definedName name="A200040031" localSheetId="12">#REF!</definedName>
    <definedName name="A200040031" localSheetId="3">#REF!</definedName>
    <definedName name="A200040031" localSheetId="7">#REF!</definedName>
    <definedName name="A200040031" localSheetId="1">#REF!</definedName>
    <definedName name="A200040031" localSheetId="5">#REF!</definedName>
    <definedName name="A200040031" localSheetId="4">#REF!</definedName>
    <definedName name="A200040031">#REF!</definedName>
    <definedName name="A200090011" localSheetId="12">#REF!</definedName>
    <definedName name="A200090011" localSheetId="3">#REF!</definedName>
    <definedName name="A200090011" localSheetId="7">#REF!</definedName>
    <definedName name="A200090011" localSheetId="1">#REF!</definedName>
    <definedName name="A200090011" localSheetId="5">#REF!</definedName>
    <definedName name="A200090011" localSheetId="4">#REF!</definedName>
    <definedName name="A200090011">#REF!</definedName>
    <definedName name="A200280200" localSheetId="12">#REF!</definedName>
    <definedName name="A200280200" localSheetId="3">#REF!</definedName>
    <definedName name="A200280200" localSheetId="7">#REF!</definedName>
    <definedName name="A200280200" localSheetId="1">#REF!</definedName>
    <definedName name="A200280200" localSheetId="5">#REF!</definedName>
    <definedName name="A200280200" localSheetId="4">#REF!</definedName>
    <definedName name="A200280200">#REF!</definedName>
    <definedName name="aa" localSheetId="12">#REF!</definedName>
    <definedName name="aa" localSheetId="3">#REF!</definedName>
    <definedName name="aa" localSheetId="7">#REF!</definedName>
    <definedName name="aa" localSheetId="1">#REF!</definedName>
    <definedName name="aa" localSheetId="5">#REF!</definedName>
    <definedName name="aa" localSheetId="4">#REF!</definedName>
    <definedName name="aa">#REF!</definedName>
    <definedName name="agfraegearger" localSheetId="12">[1]Plan1!#REF!</definedName>
    <definedName name="agfraegearger" localSheetId="3">[1]Plan1!#REF!</definedName>
    <definedName name="agfraegearger" localSheetId="7">[1]Plan1!#REF!</definedName>
    <definedName name="agfraegearger" localSheetId="1">[1]Plan1!#REF!</definedName>
    <definedName name="agfraegearger" localSheetId="5">[1]Plan1!#REF!</definedName>
    <definedName name="agfraegearger" localSheetId="4">[1]Plan1!#REF!</definedName>
    <definedName name="agfraegearger">[1]Plan1!#REF!</definedName>
    <definedName name="alturadocorte" localSheetId="12">#REF!</definedName>
    <definedName name="alturadocorte" localSheetId="3">#REF!</definedName>
    <definedName name="alturadocorte" localSheetId="7">#REF!</definedName>
    <definedName name="alturadocorte" localSheetId="1">#REF!</definedName>
    <definedName name="alturadocorte" localSheetId="5">#REF!</definedName>
    <definedName name="alturadocorte" localSheetId="4">#REF!</definedName>
    <definedName name="alturadocorte">#REF!</definedName>
    <definedName name="ANA" localSheetId="12">#REF!</definedName>
    <definedName name="ANA" localSheetId="3">#REF!</definedName>
    <definedName name="ANA" localSheetId="7">#REF!</definedName>
    <definedName name="ANA" localSheetId="1">#REF!</definedName>
    <definedName name="ANA" localSheetId="5">#REF!</definedName>
    <definedName name="ANA" localSheetId="4">#REF!</definedName>
    <definedName name="ANA">#REF!</definedName>
    <definedName name="ara" localSheetId="12">#REF!</definedName>
    <definedName name="ara" localSheetId="3">#REF!</definedName>
    <definedName name="ara" localSheetId="7">#REF!</definedName>
    <definedName name="ara" localSheetId="1">#REF!</definedName>
    <definedName name="ara" localSheetId="5">#REF!</definedName>
    <definedName name="ara" localSheetId="4">#REF!</definedName>
    <definedName name="ara">#REF!</definedName>
    <definedName name="_xlnm.Print_Area" localSheetId="8">'1.0 - Mão de Obra Direta (MO)'!$A$1:$G$67</definedName>
    <definedName name="_xlnm.Print_Area" localSheetId="9">'2.0 - Custos Dependentes (MO)'!$A$1:$G$143</definedName>
    <definedName name="_xlnm.Print_Area" localSheetId="10">'3.0 - Custos Dependentes (Km)'!$A$1:$G$108</definedName>
    <definedName name="_xlnm.Print_Area" localSheetId="11">'4.0 - Custos Fixos'!$A$1:$G$122</definedName>
    <definedName name="_xlnm.Print_Area" localSheetId="12">'5.0 - Custos Destinação'!$A$1:$G$46</definedName>
    <definedName name="_xlnm.Print_Area" localSheetId="3">'cronograma fisico financeiro'!$A$1:$R$12</definedName>
    <definedName name="_xlnm.Print_Area" localSheetId="7">'Custos Totais RSS'!$A$1:$F$31</definedName>
    <definedName name="_xlnm.Print_Area" localSheetId="6">'Dados Gerais RSS'!$A$1:$F$65</definedName>
    <definedName name="_xlnm.Print_Area" localSheetId="1">'PLAN.ORÇ. '!$A$1:$H$14</definedName>
    <definedName name="_xlnm.Print_Area" localSheetId="5">'pontos coleta rss'!$A$1:$D$40</definedName>
    <definedName name="_xlnm.Print_Area" localSheetId="2">'proposta de preço'!$A$1:$H$30</definedName>
    <definedName name="_xlnm.Print_Area" localSheetId="4">'RES SERV SAUDE'!$A$1:$A$44</definedName>
    <definedName name="b" localSheetId="12">'[2]Memo RERA'!#REF!</definedName>
    <definedName name="b" localSheetId="3">'[2]Memo RERA'!#REF!</definedName>
    <definedName name="b" localSheetId="7">'[2]Memo RERA'!#REF!</definedName>
    <definedName name="b" localSheetId="1">'[2]Memo RERA'!#REF!</definedName>
    <definedName name="b" localSheetId="5">'[2]Memo RERA'!#REF!</definedName>
    <definedName name="b" localSheetId="4">'[2]Memo RERA'!#REF!</definedName>
    <definedName name="b">'[2]Memo RERA'!#REF!</definedName>
    <definedName name="B___SISTEMA_DE_MACRODRENAGEM" localSheetId="12">'[3]Tab. Procv 1'!#REF!</definedName>
    <definedName name="B___SISTEMA_DE_MACRODRENAGEM" localSheetId="3">'[3]Tab. Procv 1'!#REF!</definedName>
    <definedName name="B___SISTEMA_DE_MACRODRENAGEM" localSheetId="7">#REF!</definedName>
    <definedName name="B___SISTEMA_DE_MACRODRENAGEM" localSheetId="1">'[3]Tab. Procv 1'!#REF!</definedName>
    <definedName name="B___SISTEMA_DE_MACRODRENAGEM" localSheetId="5">#REF!</definedName>
    <definedName name="B___SISTEMA_DE_MACRODRENAGEM" localSheetId="4">#REF!</definedName>
    <definedName name="B___SISTEMA_DE_MACRODRENAGEM">'[3]Tab. Procv 1'!#REF!</definedName>
    <definedName name="_xlnm.Database" localSheetId="12">#REF!</definedName>
    <definedName name="_xlnm.Database" localSheetId="3">#REF!</definedName>
    <definedName name="_xlnm.Database" localSheetId="7">#REF!</definedName>
    <definedName name="_xlnm.Database" localSheetId="1">#REF!</definedName>
    <definedName name="_xlnm.Database" localSheetId="5">#REF!</definedName>
    <definedName name="_xlnm.Database" localSheetId="4">#REF!</definedName>
    <definedName name="_xlnm.Database">#REF!</definedName>
    <definedName name="BASE" localSheetId="12">#REF!</definedName>
    <definedName name="BASE" localSheetId="3">#REF!</definedName>
    <definedName name="BASE" localSheetId="7">#REF!</definedName>
    <definedName name="BASE" localSheetId="1">#REF!</definedName>
    <definedName name="BASE" localSheetId="5">#REF!</definedName>
    <definedName name="BASE" localSheetId="4">#REF!</definedName>
    <definedName name="BASE">#REF!</definedName>
    <definedName name="BDF" localSheetId="12">#REF!</definedName>
    <definedName name="BDF" localSheetId="3">#REF!</definedName>
    <definedName name="BDF" localSheetId="7">#REF!</definedName>
    <definedName name="BDF" localSheetId="1">#REF!</definedName>
    <definedName name="BDF" localSheetId="5">#REF!</definedName>
    <definedName name="BDF" localSheetId="4">#REF!</definedName>
    <definedName name="BDF">#REF!</definedName>
    <definedName name="bdgbs" localSheetId="12">#REF!</definedName>
    <definedName name="bdgbs" localSheetId="3">#REF!</definedName>
    <definedName name="bdgbs" localSheetId="7">#REF!</definedName>
    <definedName name="bdgbs" localSheetId="1">#REF!</definedName>
    <definedName name="bdgbs" localSheetId="5">#REF!</definedName>
    <definedName name="bdgbs" localSheetId="4">#REF!</definedName>
    <definedName name="bdgbs">#REF!</definedName>
    <definedName name="bdsageg" localSheetId="12">#REF!</definedName>
    <definedName name="bdsageg" localSheetId="3">#REF!</definedName>
    <definedName name="bdsageg" localSheetId="7">#REF!</definedName>
    <definedName name="bdsageg" localSheetId="1">#REF!</definedName>
    <definedName name="bdsageg" localSheetId="5">#REF!</definedName>
    <definedName name="bdsageg" localSheetId="4">#REF!</definedName>
    <definedName name="bdsageg">#REF!</definedName>
    <definedName name="bfdbb" localSheetId="12">[1]Plan1!#REF!</definedName>
    <definedName name="bfdbb" localSheetId="3">[1]Plan1!#REF!</definedName>
    <definedName name="bfdbb" localSheetId="1">[1]Plan1!#REF!</definedName>
    <definedName name="bfdbb">[1]Plan1!#REF!</definedName>
    <definedName name="bhfjhfjns" localSheetId="12">[1]Plan1!#REF!</definedName>
    <definedName name="bhfjhfjns" localSheetId="3">[1]Plan1!#REF!</definedName>
    <definedName name="bhfjhfjns" localSheetId="7">[1]Plan1!#REF!</definedName>
    <definedName name="bhfjhfjns" localSheetId="1">[1]Plan1!#REF!</definedName>
    <definedName name="bhfjhfjns" localSheetId="5">[1]Plan1!#REF!</definedName>
    <definedName name="bhfjhfjns" localSheetId="4">[1]Plan1!#REF!</definedName>
    <definedName name="bhfjhfjns">[1]Plan1!#REF!</definedName>
    <definedName name="blblb" localSheetId="12">#REF!</definedName>
    <definedName name="blblb" localSheetId="3">#REF!</definedName>
    <definedName name="blblb" localSheetId="7">#REF!</definedName>
    <definedName name="blblb" localSheetId="1">#REF!</definedName>
    <definedName name="blblb" localSheetId="5">#REF!</definedName>
    <definedName name="blblb" localSheetId="4">#REF!</definedName>
    <definedName name="blblb">#REF!</definedName>
    <definedName name="botafora" localSheetId="12">#REF!</definedName>
    <definedName name="botafora" localSheetId="3">#REF!</definedName>
    <definedName name="botafora" localSheetId="7">#REF!</definedName>
    <definedName name="botafora" localSheetId="1">#REF!</definedName>
    <definedName name="botafora" localSheetId="5">#REF!</definedName>
    <definedName name="botafora" localSheetId="4">#REF!</definedName>
    <definedName name="botafora">#REF!</definedName>
    <definedName name="brita" localSheetId="12">#REF!</definedName>
    <definedName name="brita" localSheetId="3">#REF!</definedName>
    <definedName name="brita" localSheetId="7">#REF!</definedName>
    <definedName name="brita" localSheetId="1">#REF!</definedName>
    <definedName name="brita" localSheetId="5">#REF!</definedName>
    <definedName name="brita" localSheetId="4">#REF!</definedName>
    <definedName name="brita">#REF!</definedName>
    <definedName name="bstc20" localSheetId="12">#REF!</definedName>
    <definedName name="bstc20" localSheetId="3">#REF!</definedName>
    <definedName name="bstc20" localSheetId="7">#REF!</definedName>
    <definedName name="bstc20" localSheetId="1">#REF!</definedName>
    <definedName name="bstc20" localSheetId="5">#REF!</definedName>
    <definedName name="bstc20" localSheetId="4">#REF!</definedName>
    <definedName name="bstc20">#REF!</definedName>
    <definedName name="bstc40" localSheetId="12">#REF!</definedName>
    <definedName name="bstc40" localSheetId="3">#REF!</definedName>
    <definedName name="bstc40" localSheetId="7">#REF!</definedName>
    <definedName name="bstc40" localSheetId="1">#REF!</definedName>
    <definedName name="bstc40" localSheetId="5">#REF!</definedName>
    <definedName name="bstc40" localSheetId="4">#REF!</definedName>
    <definedName name="bstc40">#REF!</definedName>
    <definedName name="bstc60" localSheetId="12">#REF!</definedName>
    <definedName name="bstc60" localSheetId="3">#REF!</definedName>
    <definedName name="bstc60" localSheetId="7">#REF!</definedName>
    <definedName name="bstc60" localSheetId="1">#REF!</definedName>
    <definedName name="bstc60" localSheetId="5">#REF!</definedName>
    <definedName name="bstc60" localSheetId="4">#REF!</definedName>
    <definedName name="bstc60">#REF!</definedName>
    <definedName name="bstc80" localSheetId="12">#REF!</definedName>
    <definedName name="bstc80" localSheetId="3">#REF!</definedName>
    <definedName name="bstc80" localSheetId="7">#REF!</definedName>
    <definedName name="bstc80" localSheetId="1">#REF!</definedName>
    <definedName name="bstc80" localSheetId="5">#REF!</definedName>
    <definedName name="bstc80" localSheetId="4">#REF!</definedName>
    <definedName name="bstc80">#REF!</definedName>
    <definedName name="BuiltIn_Print_Titles" localSheetId="12">#REF!</definedName>
    <definedName name="BuiltIn_Print_Titles" localSheetId="3">#REF!</definedName>
    <definedName name="BuiltIn_Print_Titles" localSheetId="7">#REF!</definedName>
    <definedName name="BuiltIn_Print_Titles" localSheetId="1">#REF!</definedName>
    <definedName name="BuiltIn_Print_Titles" localSheetId="5">#REF!</definedName>
    <definedName name="BuiltIn_Print_Titles" localSheetId="4">#REF!</definedName>
    <definedName name="BuiltIn_Print_Titles">#REF!</definedName>
    <definedName name="C___SISTEMA_DE_ESGOTAMENTO_SANITÁRIO" localSheetId="7">#REF!</definedName>
    <definedName name="C___SISTEMA_DE_ESGOTAMENTO_SANITÁRIO" localSheetId="5">#REF!</definedName>
    <definedName name="C___SISTEMA_DE_ESGOTAMENTO_SANITÁRIO" localSheetId="4">#REF!</definedName>
    <definedName name="C___SISTEMA_DE_ESGOTAMENTO_SANITÁRIO">'[3]Tab. Procv 1'!$C$97</definedName>
    <definedName name="caixadecentro" localSheetId="12">#REF!</definedName>
    <definedName name="caixadecentro" localSheetId="3">#REF!</definedName>
    <definedName name="caixadecentro" localSheetId="7">#REF!</definedName>
    <definedName name="caixadecentro" localSheetId="1">#REF!</definedName>
    <definedName name="caixadecentro" localSheetId="5">#REF!</definedName>
    <definedName name="caixadecentro" localSheetId="4">#REF!</definedName>
    <definedName name="caixadecentro">#REF!</definedName>
    <definedName name="Caminhão_Basc_Toco" localSheetId="12">#REF!</definedName>
    <definedName name="Caminhão_Basc_Toco" localSheetId="3">#REF!</definedName>
    <definedName name="Caminhão_Basc_Toco" localSheetId="7">#REF!</definedName>
    <definedName name="Caminhão_Basc_Toco" localSheetId="1">#REF!</definedName>
    <definedName name="Caminhão_Basc_Toco" localSheetId="5">#REF!</definedName>
    <definedName name="Caminhão_Basc_Toco" localSheetId="4">#REF!</definedName>
    <definedName name="Caminhão_Basc_Toco">#REF!</definedName>
    <definedName name="cc" localSheetId="12">'[2]Memo RERA'!#REF!</definedName>
    <definedName name="cc" localSheetId="3">'[2]Memo RERA'!#REF!</definedName>
    <definedName name="cc" localSheetId="7">'[2]Memo RERA'!#REF!</definedName>
    <definedName name="cc" localSheetId="1">'[2]Memo RERA'!#REF!</definedName>
    <definedName name="cc" localSheetId="5">'[2]Memo RERA'!#REF!</definedName>
    <definedName name="cc" localSheetId="4">'[2]Memo RERA'!#REF!</definedName>
    <definedName name="cc">'[2]Memo RERA'!#REF!</definedName>
    <definedName name="CDSF" localSheetId="12">#REF!</definedName>
    <definedName name="CDSF" localSheetId="3">#REF!</definedName>
    <definedName name="CDSF" localSheetId="7">#REF!</definedName>
    <definedName name="CDSF" localSheetId="1">#REF!</definedName>
    <definedName name="CDSF" localSheetId="5">#REF!</definedName>
    <definedName name="CDSF" localSheetId="4">#REF!</definedName>
    <definedName name="CDSF">#REF!</definedName>
    <definedName name="cdsfsdf" localSheetId="12">#REF!</definedName>
    <definedName name="cdsfsdf" localSheetId="3">#REF!</definedName>
    <definedName name="cdsfsdf" localSheetId="7">#REF!</definedName>
    <definedName name="cdsfsdf" localSheetId="1">#REF!</definedName>
    <definedName name="cdsfsdf" localSheetId="5">#REF!</definedName>
    <definedName name="cdsfsdf" localSheetId="4">#REF!</definedName>
    <definedName name="cdsfsdf">#REF!</definedName>
    <definedName name="CISALHA" localSheetId="12">#REF!</definedName>
    <definedName name="CISALHA" localSheetId="3">#REF!</definedName>
    <definedName name="CISALHA" localSheetId="7">#REF!</definedName>
    <definedName name="CISALHA" localSheetId="1">#REF!</definedName>
    <definedName name="CISALHA" localSheetId="5">#REF!</definedName>
    <definedName name="CISALHA" localSheetId="4">#REF!</definedName>
    <definedName name="CISALHA">#REF!</definedName>
    <definedName name="cisalhamento" localSheetId="12">#REF!</definedName>
    <definedName name="cisalhamento" localSheetId="3">#REF!</definedName>
    <definedName name="cisalhamento" localSheetId="7">#REF!</definedName>
    <definedName name="cisalhamento" localSheetId="1">#REF!</definedName>
    <definedName name="cisalhamento" localSheetId="5">#REF!</definedName>
    <definedName name="cisalhamento" localSheetId="4">#REF!</definedName>
    <definedName name="cisalhamento">#REF!</definedName>
    <definedName name="comprimento" localSheetId="12">#REF!</definedName>
    <definedName name="comprimento" localSheetId="3">#REF!</definedName>
    <definedName name="comprimento" localSheetId="7">#REF!</definedName>
    <definedName name="comprimento" localSheetId="1">#REF!</definedName>
    <definedName name="comprimento" localSheetId="5">#REF!</definedName>
    <definedName name="comprimento" localSheetId="4">#REF!</definedName>
    <definedName name="comprimento">#REF!</definedName>
    <definedName name="CONSOLIDADO" localSheetId="12">#REF!</definedName>
    <definedName name="CONSOLIDADO" localSheetId="3">#REF!</definedName>
    <definedName name="CONSOLIDADO" localSheetId="7">#REF!</definedName>
    <definedName name="CONSOLIDADO" localSheetId="1">#REF!</definedName>
    <definedName name="CONSOLIDADO" localSheetId="5">#REF!</definedName>
    <definedName name="CONSOLIDADO" localSheetId="4">#REF!</definedName>
    <definedName name="CONSOLIDADO">#REF!</definedName>
    <definedName name="const_1" localSheetId="12">#REF!</definedName>
    <definedName name="const_1" localSheetId="3">#REF!</definedName>
    <definedName name="const_1" localSheetId="7">#REF!</definedName>
    <definedName name="const_1" localSheetId="1">#REF!</definedName>
    <definedName name="const_1" localSheetId="5">#REF!</definedName>
    <definedName name="const_1" localSheetId="4">#REF!</definedName>
    <definedName name="const_1">#REF!</definedName>
    <definedName name="CORTE" localSheetId="12">#REF!</definedName>
    <definedName name="CORTE" localSheetId="3">#REF!</definedName>
    <definedName name="CORTE" localSheetId="7">#REF!</definedName>
    <definedName name="CORTE" localSheetId="1">#REF!</definedName>
    <definedName name="CORTE" localSheetId="5">#REF!</definedName>
    <definedName name="CORTE" localSheetId="4">#REF!</definedName>
    <definedName name="CORTE">#REF!</definedName>
    <definedName name="Cotação" localSheetId="12">#REF!</definedName>
    <definedName name="Cotação" localSheetId="3">#REF!</definedName>
    <definedName name="Cotação" localSheetId="7">#REF!</definedName>
    <definedName name="Cotação" localSheetId="1">#REF!</definedName>
    <definedName name="Cotação" localSheetId="5">#REF!</definedName>
    <definedName name="Cotação" localSheetId="4">#REF!</definedName>
    <definedName name="Cotação">#REF!</definedName>
    <definedName name="cronograma1" localSheetId="12">#REF!</definedName>
    <definedName name="cronograma1" localSheetId="3">#REF!</definedName>
    <definedName name="cronograma1" localSheetId="7">#REF!</definedName>
    <definedName name="cronograma1" localSheetId="1">#REF!</definedName>
    <definedName name="cronograma1" localSheetId="5">#REF!</definedName>
    <definedName name="cronograma1" localSheetId="4">#REF!</definedName>
    <definedName name="cronograma1">#REF!</definedName>
    <definedName name="csdf" localSheetId="12">#REF!</definedName>
    <definedName name="csdf" localSheetId="3">#REF!</definedName>
    <definedName name="csdf" localSheetId="7">#REF!</definedName>
    <definedName name="csdf" localSheetId="1">#REF!</definedName>
    <definedName name="csdf" localSheetId="5">#REF!</definedName>
    <definedName name="csdf" localSheetId="4">#REF!</definedName>
    <definedName name="csdf">#REF!</definedName>
    <definedName name="cvdfgesrg" localSheetId="12">[1]Plan1!#REF!</definedName>
    <definedName name="cvdfgesrg" localSheetId="3">[1]Plan1!#REF!</definedName>
    <definedName name="cvdfgesrg" localSheetId="1">[1]Plan1!#REF!</definedName>
    <definedName name="cvdfgesrg">[1]Plan1!#REF!</definedName>
    <definedName name="d" localSheetId="12">'[2]Memo RERA'!#REF!</definedName>
    <definedName name="d" localSheetId="3">'[2]Memo RERA'!#REF!</definedName>
    <definedName name="d" localSheetId="7">'[2]Memo RERA'!#REF!</definedName>
    <definedName name="d" localSheetId="1">'[2]Memo RERA'!#REF!</definedName>
    <definedName name="d" localSheetId="5">'[2]Memo RERA'!#REF!</definedName>
    <definedName name="d" localSheetId="4">'[2]Memo RERA'!#REF!</definedName>
    <definedName name="d">'[2]Memo RERA'!#REF!</definedName>
    <definedName name="D___PAVIMENTAÇÃO_E_DRENAGEM" localSheetId="7">#REF!</definedName>
    <definedName name="D___PAVIMENTAÇÃO_E_DRENAGEM" localSheetId="5">#REF!</definedName>
    <definedName name="D___PAVIMENTAÇÃO_E_DRENAGEM" localSheetId="4">#REF!</definedName>
    <definedName name="D___PAVIMENTAÇÃO_E_DRENAGEM">'[3]Tab. Procv 1'!$C$338</definedName>
    <definedName name="dado" localSheetId="12">#REF!</definedName>
    <definedName name="dado" localSheetId="3">#REF!</definedName>
    <definedName name="dado" localSheetId="7">#REF!</definedName>
    <definedName name="dado" localSheetId="1">#REF!</definedName>
    <definedName name="dado" localSheetId="5">#REF!</definedName>
    <definedName name="dado" localSheetId="4">#REF!</definedName>
    <definedName name="dado">#REF!</definedName>
    <definedName name="dados" localSheetId="12">#REF!</definedName>
    <definedName name="dados" localSheetId="3">#REF!</definedName>
    <definedName name="dados" localSheetId="7">#REF!</definedName>
    <definedName name="dados" localSheetId="1">#REF!</definedName>
    <definedName name="dados" localSheetId="5">#REF!</definedName>
    <definedName name="dados" localSheetId="4">#REF!</definedName>
    <definedName name="dados">#REF!</definedName>
    <definedName name="dadoss" localSheetId="12">#REF!</definedName>
    <definedName name="dadoss" localSheetId="3">#REF!</definedName>
    <definedName name="dadoss" localSheetId="7">#REF!</definedName>
    <definedName name="dadoss" localSheetId="1">#REF!</definedName>
    <definedName name="dadoss" localSheetId="5">#REF!</definedName>
    <definedName name="dadoss" localSheetId="4">#REF!</definedName>
    <definedName name="dadoss">#REF!</definedName>
    <definedName name="dasdf" localSheetId="12">#REF!</definedName>
    <definedName name="dasdf" localSheetId="3">#REF!</definedName>
    <definedName name="dasdf" localSheetId="7">#REF!</definedName>
    <definedName name="dasdf" localSheetId="1">#REF!</definedName>
    <definedName name="dasdf" localSheetId="5">#REF!</definedName>
    <definedName name="dasdf" localSheetId="4">#REF!</definedName>
    <definedName name="dasdf">#REF!</definedName>
    <definedName name="dewrf" localSheetId="12">#REF!</definedName>
    <definedName name="dewrf" localSheetId="3">#REF!</definedName>
    <definedName name="dewrf" localSheetId="7">#REF!</definedName>
    <definedName name="dewrf" localSheetId="1">#REF!</definedName>
    <definedName name="dewrf" localSheetId="5">#REF!</definedName>
    <definedName name="dewrf" localSheetId="4">#REF!</definedName>
    <definedName name="dewrf">#REF!</definedName>
    <definedName name="dfgas" localSheetId="12">#REF!</definedName>
    <definedName name="dfgas" localSheetId="3">#REF!</definedName>
    <definedName name="dfgas" localSheetId="7">#REF!</definedName>
    <definedName name="dfgas" localSheetId="1">#REF!</definedName>
    <definedName name="dfgas" localSheetId="5">#REF!</definedName>
    <definedName name="dfgas" localSheetId="4">#REF!</definedName>
    <definedName name="dfgas">#REF!</definedName>
    <definedName name="DHD" localSheetId="12">#REF!</definedName>
    <definedName name="DHD" localSheetId="3">#REF!</definedName>
    <definedName name="DHD" localSheetId="7">#REF!</definedName>
    <definedName name="DHD" localSheetId="1">#REF!</definedName>
    <definedName name="DHD" localSheetId="5">#REF!</definedName>
    <definedName name="DHD" localSheetId="4">#REF!</definedName>
    <definedName name="DHD">#REF!</definedName>
    <definedName name="Dren" localSheetId="12">#REF!</definedName>
    <definedName name="Dren" localSheetId="3">#REF!</definedName>
    <definedName name="Dren" localSheetId="7">#REF!</definedName>
    <definedName name="Dren" localSheetId="1">#REF!</definedName>
    <definedName name="Dren" localSheetId="5">#REF!</definedName>
    <definedName name="Dren" localSheetId="4">#REF!</definedName>
    <definedName name="Dren">#REF!</definedName>
    <definedName name="DRENAGEM" localSheetId="12">#REF!</definedName>
    <definedName name="DRENAGEM" localSheetId="3">#REF!</definedName>
    <definedName name="DRENAGEM" localSheetId="7">#REF!</definedName>
    <definedName name="DRENAGEM" localSheetId="1">#REF!</definedName>
    <definedName name="DRENAGEM" localSheetId="5">#REF!</definedName>
    <definedName name="DRENAGEM" localSheetId="4">#REF!</definedName>
    <definedName name="DRENAGEM">#REF!</definedName>
    <definedName name="dsfdawsg" localSheetId="12">[1]Plan1!#REF!</definedName>
    <definedName name="dsfdawsg" localSheetId="3">[1]Plan1!#REF!</definedName>
    <definedName name="dsfdawsg" localSheetId="7">[1]Plan1!#REF!</definedName>
    <definedName name="dsfdawsg" localSheetId="1">[1]Plan1!#REF!</definedName>
    <definedName name="dsfdawsg" localSheetId="4">[1]Plan1!#REF!</definedName>
    <definedName name="dsfdawsg">[1]Plan1!#REF!</definedName>
    <definedName name="E___URBANIZAÇÃO_E_PAISAGISMO" localSheetId="7">#REF!</definedName>
    <definedName name="E___URBANIZAÇÃO_E_PAISAGISMO" localSheetId="5">#REF!</definedName>
    <definedName name="E___URBANIZAÇÃO_E_PAISAGISMO" localSheetId="4">#REF!</definedName>
    <definedName name="E___URBANIZAÇÃO_E_PAISAGISMO">'[3]Tab. Procv 1'!$C$430</definedName>
    <definedName name="eF" localSheetId="12">[1]Plan1!#REF!</definedName>
    <definedName name="eF" localSheetId="3">[1]Plan1!#REF!</definedName>
    <definedName name="eF" localSheetId="1">[1]Plan1!#REF!</definedName>
    <definedName name="eF">[1]Plan1!#REF!</definedName>
    <definedName name="efEWEWE" localSheetId="12">#REF!</definedName>
    <definedName name="efEWEWE" localSheetId="3">#REF!</definedName>
    <definedName name="efEWEWE" localSheetId="7">#REF!</definedName>
    <definedName name="efEWEWE" localSheetId="1">#REF!</definedName>
    <definedName name="efEWEWE" localSheetId="5">#REF!</definedName>
    <definedName name="efEWEWE" localSheetId="4">#REF!</definedName>
    <definedName name="efEWEWE">#REF!</definedName>
    <definedName name="efsaefqa" localSheetId="12">'[2]Memo RERA'!#REF!</definedName>
    <definedName name="efsaefqa" localSheetId="3">'[2]Memo RERA'!#REF!</definedName>
    <definedName name="efsaefqa" localSheetId="7">'[2]Memo RERA'!#REF!</definedName>
    <definedName name="efsaefqa" localSheetId="1">'[2]Memo RERA'!#REF!</definedName>
    <definedName name="efsaefqa" localSheetId="4">'[2]Memo RERA'!#REF!</definedName>
    <definedName name="efsaefqa">'[2]Memo RERA'!#REF!</definedName>
    <definedName name="emop" localSheetId="7">[5]Emop1103!$A$4:$D$7997</definedName>
    <definedName name="emop" localSheetId="5">[5]Emop1103!$A$4:$D$7997</definedName>
    <definedName name="emop" localSheetId="4">[5]Emop1103!$A$4:$D$7997</definedName>
    <definedName name="emop">[6]Emop1103!$A$4:$D$7997</definedName>
    <definedName name="Emopc" localSheetId="12">#REF!</definedName>
    <definedName name="Emopc" localSheetId="3">#REF!</definedName>
    <definedName name="Emopc" localSheetId="7">#REF!</definedName>
    <definedName name="Emopc" localSheetId="1">#REF!</definedName>
    <definedName name="Emopc" localSheetId="5">#REF!</definedName>
    <definedName name="Emopc" localSheetId="4">#REF!</definedName>
    <definedName name="Emopc">#REF!</definedName>
    <definedName name="empolamento" localSheetId="12">#REF!</definedName>
    <definedName name="empolamento" localSheetId="3">#REF!</definedName>
    <definedName name="empolamento" localSheetId="7">#REF!</definedName>
    <definedName name="empolamento" localSheetId="1">#REF!</definedName>
    <definedName name="empolamento" localSheetId="5">#REF!</definedName>
    <definedName name="empolamento" localSheetId="4">#REF!</definedName>
    <definedName name="empolamento">#REF!</definedName>
    <definedName name="Enecarregado" localSheetId="12">#REF!</definedName>
    <definedName name="Enecarregado" localSheetId="3">#REF!</definedName>
    <definedName name="Enecarregado" localSheetId="7">#REF!</definedName>
    <definedName name="Enecarregado" localSheetId="1">#REF!</definedName>
    <definedName name="Enecarregado" localSheetId="5">#REF!</definedName>
    <definedName name="Enecarregado" localSheetId="4">#REF!</definedName>
    <definedName name="Enecarregado">#REF!</definedName>
    <definedName name="ER" localSheetId="12">#REF!</definedName>
    <definedName name="ER" localSheetId="3">#REF!</definedName>
    <definedName name="ER" localSheetId="7">#REF!</definedName>
    <definedName name="ER" localSheetId="1">#REF!</definedName>
    <definedName name="ER" localSheetId="5">#REF!</definedName>
    <definedName name="ER" localSheetId="4">#REF!</definedName>
    <definedName name="ER">#REF!</definedName>
    <definedName name="eragaergae" localSheetId="12">[1]Plan1!#REF!</definedName>
    <definedName name="eragaergae" localSheetId="3">[1]Plan1!#REF!</definedName>
    <definedName name="eragaergae" localSheetId="1">[1]Plan1!#REF!</definedName>
    <definedName name="eragaergae">[1]Plan1!#REF!</definedName>
    <definedName name="ESG" localSheetId="12">[7]memo!#REF!</definedName>
    <definedName name="ESG" localSheetId="3">[7]memo!#REF!</definedName>
    <definedName name="ESG" localSheetId="7">[7]memo!#REF!</definedName>
    <definedName name="ESG" localSheetId="1">[7]memo!#REF!</definedName>
    <definedName name="ESG" localSheetId="5">[7]memo!#REF!</definedName>
    <definedName name="ESG" localSheetId="4">[7]memo!#REF!</definedName>
    <definedName name="ESG">[7]memo!#REF!</definedName>
    <definedName name="ESGOTO" localSheetId="12">#REF!</definedName>
    <definedName name="ESGOTO" localSheetId="3">#REF!</definedName>
    <definedName name="ESGOTO" localSheetId="7">#REF!</definedName>
    <definedName name="ESGOTO" localSheetId="1">#REF!</definedName>
    <definedName name="ESGOTO" localSheetId="5">#REF!</definedName>
    <definedName name="ESGOTO" localSheetId="4">#REF!</definedName>
    <definedName name="ESGOTO">#REF!</definedName>
    <definedName name="etapa1" localSheetId="12">#REF!</definedName>
    <definedName name="etapa1" localSheetId="3">#REF!</definedName>
    <definedName name="etapa1" localSheetId="7">#REF!</definedName>
    <definedName name="etapa1" localSheetId="1">#REF!</definedName>
    <definedName name="etapa1" localSheetId="5">#REF!</definedName>
    <definedName name="etapa1" localSheetId="4">#REF!</definedName>
    <definedName name="etapa1">#REF!</definedName>
    <definedName name="etapa2" localSheetId="12">#REF!</definedName>
    <definedName name="etapa2" localSheetId="3">#REF!</definedName>
    <definedName name="etapa2" localSheetId="7">#REF!</definedName>
    <definedName name="etapa2" localSheetId="1">#REF!</definedName>
    <definedName name="etapa2" localSheetId="5">#REF!</definedName>
    <definedName name="etapa2" localSheetId="4">#REF!</definedName>
    <definedName name="etapa2">#REF!</definedName>
    <definedName name="etapa3" localSheetId="12">#REF!</definedName>
    <definedName name="etapa3" localSheetId="3">#REF!</definedName>
    <definedName name="etapa3" localSheetId="7">#REF!</definedName>
    <definedName name="etapa3" localSheetId="1">#REF!</definedName>
    <definedName name="etapa3" localSheetId="5">#REF!</definedName>
    <definedName name="etapa3" localSheetId="4">#REF!</definedName>
    <definedName name="etapa3">#REF!</definedName>
    <definedName name="etapa4" localSheetId="12">#REF!</definedName>
    <definedName name="etapa4" localSheetId="3">#REF!</definedName>
    <definedName name="etapa4" localSheetId="7">#REF!</definedName>
    <definedName name="etapa4" localSheetId="1">#REF!</definedName>
    <definedName name="etapa4" localSheetId="5">#REF!</definedName>
    <definedName name="etapa4" localSheetId="4">#REF!</definedName>
    <definedName name="etapa4">#REF!</definedName>
    <definedName name="etapa5" localSheetId="12">#REF!</definedName>
    <definedName name="etapa5" localSheetId="3">#REF!</definedName>
    <definedName name="etapa5" localSheetId="7">#REF!</definedName>
    <definedName name="etapa5" localSheetId="1">#REF!</definedName>
    <definedName name="etapa5" localSheetId="5">#REF!</definedName>
    <definedName name="etapa5" localSheetId="4">#REF!</definedName>
    <definedName name="etapa5">#REF!</definedName>
    <definedName name="etapa6" localSheetId="12">#REF!</definedName>
    <definedName name="etapa6" localSheetId="3">#REF!</definedName>
    <definedName name="etapa6" localSheetId="7">#REF!</definedName>
    <definedName name="etapa6" localSheetId="1">#REF!</definedName>
    <definedName name="etapa6" localSheetId="5">#REF!</definedName>
    <definedName name="etapa6" localSheetId="4">#REF!</definedName>
    <definedName name="etapa6">#REF!</definedName>
    <definedName name="etapa7" localSheetId="12">#REF!</definedName>
    <definedName name="etapa7" localSheetId="3">#REF!</definedName>
    <definedName name="etapa7" localSheetId="7">#REF!</definedName>
    <definedName name="etapa7" localSheetId="1">#REF!</definedName>
    <definedName name="etapa7" localSheetId="5">#REF!</definedName>
    <definedName name="etapa7" localSheetId="4">#REF!</definedName>
    <definedName name="etapa7">#REF!</definedName>
    <definedName name="EWF" localSheetId="12">#REF!</definedName>
    <definedName name="EWF" localSheetId="3">#REF!</definedName>
    <definedName name="EWF" localSheetId="7">#REF!</definedName>
    <definedName name="EWF" localSheetId="1">#REF!</definedName>
    <definedName name="EWF" localSheetId="5">#REF!</definedName>
    <definedName name="EWF" localSheetId="4">#REF!</definedName>
    <definedName name="EWF">#REF!</definedName>
    <definedName name="ewsrw" localSheetId="12">#REF!</definedName>
    <definedName name="ewsrw" localSheetId="3">#REF!</definedName>
    <definedName name="ewsrw" localSheetId="7">#REF!</definedName>
    <definedName name="ewsrw" localSheetId="1">#REF!</definedName>
    <definedName name="ewsrw" localSheetId="5">#REF!</definedName>
    <definedName name="ewsrw" localSheetId="4">#REF!</definedName>
    <definedName name="ewsrw">#REF!</definedName>
    <definedName name="F___SERVIÇOS_DE_ILUMINAÇÃO_PÚBLICA" localSheetId="7">#REF!</definedName>
    <definedName name="F___SERVIÇOS_DE_ILUMINAÇÃO_PÚBLICA" localSheetId="5">#REF!</definedName>
    <definedName name="F___SERVIÇOS_DE_ILUMINAÇÃO_PÚBLICA" localSheetId="4">#REF!</definedName>
    <definedName name="F___SERVIÇOS_DE_ILUMINAÇÃO_PÚBLICA">'[3]Tab. Procv 1'!$C$1515</definedName>
    <definedName name="FAWFWF" localSheetId="12">#REF!</definedName>
    <definedName name="FAWFWF" localSheetId="3">#REF!</definedName>
    <definedName name="FAWFWF" localSheetId="7">#REF!</definedName>
    <definedName name="FAWFWF" localSheetId="1">#REF!</definedName>
    <definedName name="FAWFWF" localSheetId="5">#REF!</definedName>
    <definedName name="FAWFWF" localSheetId="4">#REF!</definedName>
    <definedName name="FAWFWF">#REF!</definedName>
    <definedName name="fefef" localSheetId="12">[1]Plan1!#REF!</definedName>
    <definedName name="fefef" localSheetId="3">[1]Plan1!#REF!</definedName>
    <definedName name="fefef" localSheetId="7">[1]Plan1!#REF!</definedName>
    <definedName name="fefef" localSheetId="1">[1]Plan1!#REF!</definedName>
    <definedName name="fefef" localSheetId="4">[1]Plan1!#REF!</definedName>
    <definedName name="fefef">[1]Plan1!#REF!</definedName>
    <definedName name="fefeqwfeqf" localSheetId="12">#REF!</definedName>
    <definedName name="fefeqwfeqf" localSheetId="3">#REF!</definedName>
    <definedName name="fefeqwfeqf" localSheetId="7">#REF!</definedName>
    <definedName name="fefeqwfeqf" localSheetId="1">#REF!</definedName>
    <definedName name="fefeqwfeqf">#REF!</definedName>
    <definedName name="fer" localSheetId="12">[1]Plan1!#REF!</definedName>
    <definedName name="fer" localSheetId="3">[1]Plan1!#REF!</definedName>
    <definedName name="fer" localSheetId="1">[1]Plan1!#REF!</definedName>
    <definedName name="fer">[1]Plan1!#REF!</definedName>
    <definedName name="fewfaqf" localSheetId="12">#REF!</definedName>
    <definedName name="fewfaqf" localSheetId="3">#REF!</definedName>
    <definedName name="fewfaqf" localSheetId="7">#REF!</definedName>
    <definedName name="fewfaqf" localSheetId="1">#REF!</definedName>
    <definedName name="fewfaqf" localSheetId="5">#REF!</definedName>
    <definedName name="fewfaqf" localSheetId="4">#REF!</definedName>
    <definedName name="fewfaqf">#REF!</definedName>
    <definedName name="fewfewf" localSheetId="12">#REF!</definedName>
    <definedName name="fewfewf" localSheetId="3">#REF!</definedName>
    <definedName name="fewfewf" localSheetId="7">#REF!</definedName>
    <definedName name="fewfewf" localSheetId="1">#REF!</definedName>
    <definedName name="fewfewf">#REF!</definedName>
    <definedName name="FGADG" localSheetId="12">'[2]Memo RERA'!#REF!</definedName>
    <definedName name="FGADG" localSheetId="3">'[2]Memo RERA'!#REF!</definedName>
    <definedName name="FGADG" localSheetId="7">'[2]Memo RERA'!#REF!</definedName>
    <definedName name="FGADG" localSheetId="1">'[2]Memo RERA'!#REF!</definedName>
    <definedName name="FGADG" localSheetId="5">'[2]Memo RERA'!#REF!</definedName>
    <definedName name="FGADG" localSheetId="4">'[2]Memo RERA'!#REF!</definedName>
    <definedName name="FGADG">'[2]Memo RERA'!#REF!</definedName>
    <definedName name="fgaege" localSheetId="12">#REF!</definedName>
    <definedName name="fgaege" localSheetId="3">#REF!</definedName>
    <definedName name="fgaege" localSheetId="7">#REF!</definedName>
    <definedName name="fgaege" localSheetId="1">#REF!</definedName>
    <definedName name="fgaege">#REF!</definedName>
    <definedName name="fgnfdhjdtyjdt" localSheetId="12">[1]Plan1!#REF!</definedName>
    <definedName name="fgnfdhjdtyjdt" localSheetId="3">[1]Plan1!#REF!</definedName>
    <definedName name="fgnfdhjdtyjdt" localSheetId="1">[1]Plan1!#REF!</definedName>
    <definedName name="fgnfdhjdtyjdt">[1]Plan1!#REF!</definedName>
    <definedName name="fgnrsyjytj" localSheetId="12">[1]Plan1!#REF!</definedName>
    <definedName name="fgnrsyjytj" localSheetId="3">[1]Plan1!#REF!</definedName>
    <definedName name="fgnrsyjytj" localSheetId="1">[1]Plan1!#REF!</definedName>
    <definedName name="fgnrsyjytj">[1]Plan1!#REF!</definedName>
    <definedName name="FREGFEG" localSheetId="12">#REF!</definedName>
    <definedName name="FREGFEG" localSheetId="3">#REF!</definedName>
    <definedName name="FREGFEG" localSheetId="7">#REF!</definedName>
    <definedName name="FREGFEG" localSheetId="1">#REF!</definedName>
    <definedName name="FREGFEG" localSheetId="5">#REF!</definedName>
    <definedName name="FREGFEG" localSheetId="4">#REF!</definedName>
    <definedName name="FREGFEG">#REF!</definedName>
    <definedName name="freq" localSheetId="12">#REF!</definedName>
    <definedName name="freq" localSheetId="3">#REF!</definedName>
    <definedName name="freq" localSheetId="7">#REF!</definedName>
    <definedName name="freq" localSheetId="1">#REF!</definedName>
    <definedName name="freq" localSheetId="5">#REF!</definedName>
    <definedName name="freq" localSheetId="4">#REF!</definedName>
    <definedName name="freq">#REF!</definedName>
    <definedName name="frwe4rwfg" localSheetId="12">#REF!</definedName>
    <definedName name="frwe4rwfg" localSheetId="3">#REF!</definedName>
    <definedName name="frwe4rwfg" localSheetId="7">#REF!</definedName>
    <definedName name="frwe4rwfg" localSheetId="1">#REF!</definedName>
    <definedName name="frwe4rwfg">#REF!</definedName>
    <definedName name="frwfgrwgwr" localSheetId="12">#REF!</definedName>
    <definedName name="frwfgrwgwr" localSheetId="3">#REF!</definedName>
    <definedName name="frwfgrwgwr" localSheetId="7">#REF!</definedName>
    <definedName name="frwfgrwgwr" localSheetId="1">#REF!</definedName>
    <definedName name="frwfgrwgwr">#REF!</definedName>
    <definedName name="FSAD" localSheetId="12">#REF!</definedName>
    <definedName name="FSAD" localSheetId="3">#REF!</definedName>
    <definedName name="FSAD" localSheetId="7">#REF!</definedName>
    <definedName name="FSAD" localSheetId="1">#REF!</definedName>
    <definedName name="FSAD" localSheetId="5">#REF!</definedName>
    <definedName name="FSAD" localSheetId="4">#REF!</definedName>
    <definedName name="FSAD">#REF!</definedName>
    <definedName name="FSAF" localSheetId="12">#REF!</definedName>
    <definedName name="FSAF" localSheetId="3">#REF!</definedName>
    <definedName name="FSAF" localSheetId="7">#REF!</definedName>
    <definedName name="FSAF" localSheetId="1">#REF!</definedName>
    <definedName name="FSAF" localSheetId="5">#REF!</definedName>
    <definedName name="FSAF" localSheetId="4">#REF!</definedName>
    <definedName name="FSAF">#REF!</definedName>
    <definedName name="FSDA" localSheetId="12">#REF!</definedName>
    <definedName name="FSDA" localSheetId="3">#REF!</definedName>
    <definedName name="FSDA" localSheetId="7">#REF!</definedName>
    <definedName name="FSDA" localSheetId="1">#REF!</definedName>
    <definedName name="FSDA" localSheetId="5">#REF!</definedName>
    <definedName name="FSDA" localSheetId="4">#REF!</definedName>
    <definedName name="FSDA">#REF!</definedName>
    <definedName name="FSFAFGA" localSheetId="12">#REF!</definedName>
    <definedName name="FSFAFGA" localSheetId="3">#REF!</definedName>
    <definedName name="FSFAFGA" localSheetId="7">#REF!</definedName>
    <definedName name="FSFAFGA" localSheetId="1">#REF!</definedName>
    <definedName name="FSFAFGA" localSheetId="5">#REF!</definedName>
    <definedName name="FSFAFGA" localSheetId="4">#REF!</definedName>
    <definedName name="FSFAFGA">#REF!</definedName>
    <definedName name="fugfy" localSheetId="12">#REF!</definedName>
    <definedName name="fugfy" localSheetId="3">#REF!</definedName>
    <definedName name="fugfy" localSheetId="7">#REF!</definedName>
    <definedName name="fugfy" localSheetId="1">#REF!</definedName>
    <definedName name="fugfy" localSheetId="5">#REF!</definedName>
    <definedName name="fugfy" localSheetId="4">#REF!</definedName>
    <definedName name="fugfy">#REF!</definedName>
    <definedName name="fundovala" localSheetId="12">#REF!</definedName>
    <definedName name="fundovala" localSheetId="3">#REF!</definedName>
    <definedName name="fundovala" localSheetId="7">#REF!</definedName>
    <definedName name="fundovala" localSheetId="1">#REF!</definedName>
    <definedName name="fundovala" localSheetId="5">#REF!</definedName>
    <definedName name="fundovala" localSheetId="4">#REF!</definedName>
    <definedName name="fundovala">#REF!</definedName>
    <definedName name="fwef" localSheetId="12">#REF!</definedName>
    <definedName name="fwef" localSheetId="3">#REF!</definedName>
    <definedName name="fwef" localSheetId="7">#REF!</definedName>
    <definedName name="fwef" localSheetId="1">#REF!</definedName>
    <definedName name="fwef" localSheetId="5">#REF!</definedName>
    <definedName name="fwef" localSheetId="4">#REF!</definedName>
    <definedName name="fwef">#REF!</definedName>
    <definedName name="fwefwgfW" localSheetId="12">[1]Plan1!#REF!</definedName>
    <definedName name="fwefwgfW" localSheetId="3">[1]Plan1!#REF!</definedName>
    <definedName name="fwefwgfW" localSheetId="7">[1]Plan1!#REF!</definedName>
    <definedName name="fwefwgfW" localSheetId="1">[1]Plan1!#REF!</definedName>
    <definedName name="fwefwgfW" localSheetId="4">[1]Plan1!#REF!</definedName>
    <definedName name="fwefwgfW">[1]Plan1!#REF!</definedName>
    <definedName name="FWQFQRWERF" localSheetId="12">#REF!</definedName>
    <definedName name="FWQFQRWERF" localSheetId="3">#REF!</definedName>
    <definedName name="FWQFQRWERF" localSheetId="7">#REF!</definedName>
    <definedName name="FWQFQRWERF" localSheetId="1">#REF!</definedName>
    <definedName name="FWQFQRWERF" localSheetId="5">#REF!</definedName>
    <definedName name="FWQFQRWERF" localSheetId="4">#REF!</definedName>
    <definedName name="FWQFQRWERF">#REF!</definedName>
    <definedName name="fwqw" localSheetId="12">#REF!</definedName>
    <definedName name="fwqw" localSheetId="3">#REF!</definedName>
    <definedName name="fwqw" localSheetId="7">#REF!</definedName>
    <definedName name="fwqw" localSheetId="1">#REF!</definedName>
    <definedName name="fwqw" localSheetId="5">#REF!</definedName>
    <definedName name="fwqw" localSheetId="4">#REF!</definedName>
    <definedName name="fwqw">#REF!</definedName>
    <definedName name="FwrwG" localSheetId="12">[1]Plan1!#REF!</definedName>
    <definedName name="FwrwG" localSheetId="3">[1]Plan1!#REF!</definedName>
    <definedName name="FwrwG" localSheetId="1">[1]Plan1!#REF!</definedName>
    <definedName name="FwrwG">[1]Plan1!#REF!</definedName>
    <definedName name="g\sgrs\gg" localSheetId="12">#REF!</definedName>
    <definedName name="g\sgrs\gg" localSheetId="3">#REF!</definedName>
    <definedName name="g\sgrs\gg" localSheetId="7">#REF!</definedName>
    <definedName name="g\sgrs\gg" localSheetId="1">#REF!</definedName>
    <definedName name="g\sgrs\gg">#REF!</definedName>
    <definedName name="G___SISTEMA_DE_ABASTECIMENTO_DE_ÁGUA" localSheetId="7">#REF!</definedName>
    <definedName name="G___SISTEMA_DE_ABASTECIMENTO_DE_ÁGUA" localSheetId="5">#REF!</definedName>
    <definedName name="G___SISTEMA_DE_ABASTECIMENTO_DE_ÁGUA" localSheetId="4">#REF!</definedName>
    <definedName name="G___SISTEMA_DE_ABASTECIMENTO_DE_ÁGUA">'[3]Tab. Procv 1'!$C$1609</definedName>
    <definedName name="ga" localSheetId="12">#REF!</definedName>
    <definedName name="ga" localSheetId="3">#REF!</definedName>
    <definedName name="ga" localSheetId="7">#REF!</definedName>
    <definedName name="ga" localSheetId="1">#REF!</definedName>
    <definedName name="ga" localSheetId="5">#REF!</definedName>
    <definedName name="ga" localSheetId="4">#REF!</definedName>
    <definedName name="ga">#REF!</definedName>
    <definedName name="gdfgeg" localSheetId="12">#REF!</definedName>
    <definedName name="gdfgeg" localSheetId="3">#REF!</definedName>
    <definedName name="gdfgeg" localSheetId="7">#REF!</definedName>
    <definedName name="gdfgeg" localSheetId="1">#REF!</definedName>
    <definedName name="gdfgeg" localSheetId="5">#REF!</definedName>
    <definedName name="gdfgeg" localSheetId="4">#REF!</definedName>
    <definedName name="gdfgeg">#REF!</definedName>
    <definedName name="geagheahae" localSheetId="12">#REF!</definedName>
    <definedName name="geagheahae" localSheetId="3">#REF!</definedName>
    <definedName name="geagheahae" localSheetId="7">#REF!</definedName>
    <definedName name="geagheahae" localSheetId="1">#REF!</definedName>
    <definedName name="geagheahae" localSheetId="5">#REF!</definedName>
    <definedName name="geagheahae" localSheetId="4">#REF!</definedName>
    <definedName name="geagheahae">#REF!</definedName>
    <definedName name="gehtehreth" localSheetId="12">[1]Plan1!#REF!</definedName>
    <definedName name="gehtehreth" localSheetId="3">[1]Plan1!#REF!</definedName>
    <definedName name="gehtehreth" localSheetId="7">[1]Plan1!#REF!</definedName>
    <definedName name="gehtehreth" localSheetId="1">[1]Plan1!#REF!</definedName>
    <definedName name="gehtehreth" localSheetId="5">[1]Plan1!#REF!</definedName>
    <definedName name="gehtehreth" localSheetId="4">[1]Plan1!#REF!</definedName>
    <definedName name="gehtehreth">[1]Plan1!#REF!</definedName>
    <definedName name="GEQRGQER" localSheetId="12">#REF!</definedName>
    <definedName name="GEQRGQER" localSheetId="3">#REF!</definedName>
    <definedName name="GEQRGQER" localSheetId="7">#REF!</definedName>
    <definedName name="GEQRGQER" localSheetId="1">#REF!</definedName>
    <definedName name="GEQRGQER">#REF!</definedName>
    <definedName name="gerget" localSheetId="12">#REF!</definedName>
    <definedName name="gerget" localSheetId="3">#REF!</definedName>
    <definedName name="gerget" localSheetId="7">#REF!</definedName>
    <definedName name="gerget" localSheetId="1">#REF!</definedName>
    <definedName name="gerget" localSheetId="5">#REF!</definedName>
    <definedName name="gerget" localSheetId="4">#REF!</definedName>
    <definedName name="gerget">#REF!</definedName>
    <definedName name="gerwgg" localSheetId="12">#REF!</definedName>
    <definedName name="gerwgg" localSheetId="3">#REF!</definedName>
    <definedName name="gerwgg" localSheetId="7">#REF!</definedName>
    <definedName name="gerwgg" localSheetId="1">#REF!</definedName>
    <definedName name="gerwgg" localSheetId="5">#REF!</definedName>
    <definedName name="gerwgg" localSheetId="4">#REF!</definedName>
    <definedName name="gerwgg">#REF!</definedName>
    <definedName name="GETE" localSheetId="12">#REF!</definedName>
    <definedName name="GETE" localSheetId="3">#REF!</definedName>
    <definedName name="GETE" localSheetId="7">#REF!</definedName>
    <definedName name="GETE" localSheetId="1">#REF!</definedName>
    <definedName name="GETE" localSheetId="5">#REF!</definedName>
    <definedName name="GETE" localSheetId="4">#REF!</definedName>
    <definedName name="GETE">#REF!</definedName>
    <definedName name="getgtegt" localSheetId="12">#REF!</definedName>
    <definedName name="getgtegt" localSheetId="3">#REF!</definedName>
    <definedName name="getgtegt" localSheetId="7">#REF!</definedName>
    <definedName name="getgtegt" localSheetId="1">#REF!</definedName>
    <definedName name="getgtegt" localSheetId="5">#REF!</definedName>
    <definedName name="getgtegt" localSheetId="4">#REF!</definedName>
    <definedName name="getgtegt">#REF!</definedName>
    <definedName name="GFS" localSheetId="12">#REF!</definedName>
    <definedName name="GFS" localSheetId="3">#REF!</definedName>
    <definedName name="GFS" localSheetId="7">#REF!</definedName>
    <definedName name="GFS" localSheetId="1">#REF!</definedName>
    <definedName name="GFS" localSheetId="5">#REF!</definedName>
    <definedName name="GFS" localSheetId="4">#REF!</definedName>
    <definedName name="GFS">#REF!</definedName>
    <definedName name="GGGE" localSheetId="12">#REF!</definedName>
    <definedName name="GGGE" localSheetId="3">#REF!</definedName>
    <definedName name="GGGE" localSheetId="7">#REF!</definedName>
    <definedName name="GGGE" localSheetId="1">#REF!</definedName>
    <definedName name="GGGE" localSheetId="5">#REF!</definedName>
    <definedName name="GGGE" localSheetId="4">#REF!</definedName>
    <definedName name="GGGE">#REF!</definedName>
    <definedName name="ggtrghrthrw" localSheetId="12">#REF!</definedName>
    <definedName name="ggtrghrthrw" localSheetId="3">#REF!</definedName>
    <definedName name="ggtrghrthrw" localSheetId="7">#REF!</definedName>
    <definedName name="ggtrghrthrw" localSheetId="1">#REF!</definedName>
    <definedName name="ggtrghrthrw" localSheetId="5">#REF!</definedName>
    <definedName name="ggtrghrthrw" localSheetId="4">#REF!</definedName>
    <definedName name="ggtrghrthrw">#REF!</definedName>
    <definedName name="ggye4e5t" localSheetId="12">#REF!</definedName>
    <definedName name="ggye4e5t" localSheetId="3">#REF!</definedName>
    <definedName name="ggye4e5t" localSheetId="7">#REF!</definedName>
    <definedName name="ggye4e5t" localSheetId="1">#REF!</definedName>
    <definedName name="ggye4e5t" localSheetId="5">#REF!</definedName>
    <definedName name="ggye4e5t" localSheetId="4">#REF!</definedName>
    <definedName name="ggye4e5t">#REF!</definedName>
    <definedName name="ghrthrheh" localSheetId="12">#REF!</definedName>
    <definedName name="ghrthrheh" localSheetId="3">#REF!</definedName>
    <definedName name="ghrthrheh" localSheetId="1">#REF!</definedName>
    <definedName name="ghrthrheh">#REF!</definedName>
    <definedName name="ghrthtw" localSheetId="12">#REF!</definedName>
    <definedName name="ghrthtw" localSheetId="3">#REF!</definedName>
    <definedName name="ghrthtw" localSheetId="7">#REF!</definedName>
    <definedName name="ghrthtw" localSheetId="1">#REF!</definedName>
    <definedName name="ghrthtw" localSheetId="5">#REF!</definedName>
    <definedName name="ghrthtw" localSheetId="4">#REF!</definedName>
    <definedName name="ghrthtw">#REF!</definedName>
    <definedName name="ghtrgw" localSheetId="12">#REF!</definedName>
    <definedName name="ghtrgw" localSheetId="3">#REF!</definedName>
    <definedName name="ghtrgw" localSheetId="7">#REF!</definedName>
    <definedName name="ghtrgw" localSheetId="1">#REF!</definedName>
    <definedName name="ghtrgw" localSheetId="5">#REF!</definedName>
    <definedName name="ghtrgw" localSheetId="4">#REF!</definedName>
    <definedName name="ghtrgw">#REF!</definedName>
    <definedName name="ghytfjtf" localSheetId="12">#REF!</definedName>
    <definedName name="ghytfjtf" localSheetId="3">#REF!</definedName>
    <definedName name="ghytfjtf" localSheetId="7">#REF!</definedName>
    <definedName name="ghytfjtf" localSheetId="1">#REF!</definedName>
    <definedName name="ghytfjtf" localSheetId="5">#REF!</definedName>
    <definedName name="ghytfjtf" localSheetId="4">#REF!</definedName>
    <definedName name="ghytfjtf">#REF!</definedName>
    <definedName name="gregerg" localSheetId="12">[1]Plan1!#REF!</definedName>
    <definedName name="gregerg" localSheetId="3">[1]Plan1!#REF!</definedName>
    <definedName name="gregerg" localSheetId="7">[1]Plan1!#REF!</definedName>
    <definedName name="gregerg" localSheetId="1">[1]Plan1!#REF!</definedName>
    <definedName name="gregerg">[1]Plan1!#REF!</definedName>
    <definedName name="greq" localSheetId="12">#REF!</definedName>
    <definedName name="greq" localSheetId="3">#REF!</definedName>
    <definedName name="greq" localSheetId="7">#REF!</definedName>
    <definedName name="greq" localSheetId="1">#REF!</definedName>
    <definedName name="greq" localSheetId="5">#REF!</definedName>
    <definedName name="greq" localSheetId="4">#REF!</definedName>
    <definedName name="greq">#REF!</definedName>
    <definedName name="GRETWER" localSheetId="12">#REF!</definedName>
    <definedName name="GRETWER" localSheetId="3">#REF!</definedName>
    <definedName name="GRETWER" localSheetId="7">#REF!</definedName>
    <definedName name="GRETWER" localSheetId="1">#REF!</definedName>
    <definedName name="GRETWER">#REF!</definedName>
    <definedName name="GRGA" localSheetId="12">#REF!</definedName>
    <definedName name="GRGA" localSheetId="3">#REF!</definedName>
    <definedName name="GRGA" localSheetId="7">#REF!</definedName>
    <definedName name="GRGA" localSheetId="1">#REF!</definedName>
    <definedName name="GRGA" localSheetId="5">#REF!</definedName>
    <definedName name="GRGA" localSheetId="4">#REF!</definedName>
    <definedName name="GRGA">#REF!</definedName>
    <definedName name="grrg" localSheetId="12">#REF!</definedName>
    <definedName name="grrg" localSheetId="3">#REF!</definedName>
    <definedName name="grrg" localSheetId="1">#REF!</definedName>
    <definedName name="grrg">#REF!</definedName>
    <definedName name="GRWGW" localSheetId="12">'[2]Memo RERA'!#REF!</definedName>
    <definedName name="GRWGW" localSheetId="3">'[2]Memo RERA'!#REF!</definedName>
    <definedName name="GRWGW" localSheetId="7">'[2]Memo RERA'!#REF!</definedName>
    <definedName name="GRWGW" localSheetId="1">'[2]Memo RERA'!#REF!</definedName>
    <definedName name="GRWGW" localSheetId="5">'[2]Memo RERA'!#REF!</definedName>
    <definedName name="GRWGW" localSheetId="4">'[2]Memo RERA'!#REF!</definedName>
    <definedName name="GRWGW">'[2]Memo RERA'!#REF!</definedName>
    <definedName name="grwwrt" localSheetId="12">#REF!</definedName>
    <definedName name="grwwrt" localSheetId="3">#REF!</definedName>
    <definedName name="grwwrt" localSheetId="7">#REF!</definedName>
    <definedName name="grwwrt" localSheetId="1">#REF!</definedName>
    <definedName name="grwwrt" localSheetId="5">#REF!</definedName>
    <definedName name="grwwrt" localSheetId="4">#REF!</definedName>
    <definedName name="grwwrt">#REF!</definedName>
    <definedName name="gsd" localSheetId="12">'[2]Memo RERA'!#REF!</definedName>
    <definedName name="gsd" localSheetId="3">'[2]Memo RERA'!#REF!</definedName>
    <definedName name="gsd" localSheetId="7">'[2]Memo RERA'!#REF!</definedName>
    <definedName name="gsd" localSheetId="1">'[2]Memo RERA'!#REF!</definedName>
    <definedName name="gsd" localSheetId="5">'[2]Memo RERA'!#REF!</definedName>
    <definedName name="gsd" localSheetId="4">'[2]Memo RERA'!#REF!</definedName>
    <definedName name="gsd">'[2]Memo RERA'!#REF!</definedName>
    <definedName name="gstgtht" localSheetId="12">#REF!</definedName>
    <definedName name="gstgtht" localSheetId="3">#REF!</definedName>
    <definedName name="gstgtht" localSheetId="1">#REF!</definedName>
    <definedName name="gstgtht">#REF!</definedName>
    <definedName name="gthh4" localSheetId="12">#REF!</definedName>
    <definedName name="gthh4" localSheetId="3">#REF!</definedName>
    <definedName name="gthh4" localSheetId="7">#REF!</definedName>
    <definedName name="gthh4" localSheetId="1">#REF!</definedName>
    <definedName name="gthh4" localSheetId="5">#REF!</definedName>
    <definedName name="gthh4" localSheetId="4">#REF!</definedName>
    <definedName name="gthh4">#REF!</definedName>
    <definedName name="GTR" localSheetId="12">#REF!</definedName>
    <definedName name="GTR" localSheetId="3">#REF!</definedName>
    <definedName name="GTR" localSheetId="7">#REF!</definedName>
    <definedName name="GTR" localSheetId="1">#REF!</definedName>
    <definedName name="GTR" localSheetId="5">#REF!</definedName>
    <definedName name="GTR" localSheetId="4">#REF!</definedName>
    <definedName name="GTR">#REF!</definedName>
    <definedName name="GTRGER" localSheetId="12">#REF!</definedName>
    <definedName name="GTRGER" localSheetId="3">#REF!</definedName>
    <definedName name="GTRGER" localSheetId="7">#REF!</definedName>
    <definedName name="GTRGER" localSheetId="1">#REF!</definedName>
    <definedName name="GTRGER" localSheetId="5">#REF!</definedName>
    <definedName name="GTRGER" localSheetId="4">#REF!</definedName>
    <definedName name="GTRGER">#REF!</definedName>
    <definedName name="gtwgtwgwhg" localSheetId="12">#REF!</definedName>
    <definedName name="gtwgtwgwhg" localSheetId="3">#REF!</definedName>
    <definedName name="gtwgtwgwhg" localSheetId="7">#REF!</definedName>
    <definedName name="gtwgtwgwhg" localSheetId="1">#REF!</definedName>
    <definedName name="gtwgtwgwhg" localSheetId="5">#REF!</definedName>
    <definedName name="gtwgtwgwhg" localSheetId="4">#REF!</definedName>
    <definedName name="gtwgtwgwhg">#REF!</definedName>
    <definedName name="GTWHW" localSheetId="12">#REF!</definedName>
    <definedName name="GTWHW" localSheetId="3">#REF!</definedName>
    <definedName name="GTWHW" localSheetId="7">#REF!</definedName>
    <definedName name="GTWHW" localSheetId="1">#REF!</definedName>
    <definedName name="GTWHW">#REF!</definedName>
    <definedName name="GWGWR" localSheetId="12">#REF!</definedName>
    <definedName name="GWGWR" localSheetId="3">#REF!</definedName>
    <definedName name="GWGWR" localSheetId="7">#REF!</definedName>
    <definedName name="GWGWR" localSheetId="1">#REF!</definedName>
    <definedName name="GWGWR" localSheetId="5">#REF!</definedName>
    <definedName name="GWGWR" localSheetId="4">#REF!</definedName>
    <definedName name="GWGWR">#REF!</definedName>
    <definedName name="gwregw" localSheetId="12">#REF!</definedName>
    <definedName name="gwregw" localSheetId="3">#REF!</definedName>
    <definedName name="gwregw" localSheetId="7">#REF!</definedName>
    <definedName name="gwregw" localSheetId="1">#REF!</definedName>
    <definedName name="gwregw" localSheetId="5">#REF!</definedName>
    <definedName name="gwregw" localSheetId="4">#REF!</definedName>
    <definedName name="gwregw">#REF!</definedName>
    <definedName name="gwrgrwgwr" localSheetId="12">[1]Plan1!#REF!</definedName>
    <definedName name="gwrgrwgwr" localSheetId="3">[1]Plan1!#REF!</definedName>
    <definedName name="gwrgrwgwr" localSheetId="7">[1]Plan1!#REF!</definedName>
    <definedName name="gwrgrwgwr" localSheetId="1">[1]Plan1!#REF!</definedName>
    <definedName name="gwrgrwgwr">[1]Plan1!#REF!</definedName>
    <definedName name="gwtgwgwr" localSheetId="12">#REF!</definedName>
    <definedName name="gwtgwgwr" localSheetId="3">#REF!</definedName>
    <definedName name="gwtgwgwr" localSheetId="7">#REF!</definedName>
    <definedName name="gwtgwgwr" localSheetId="1">#REF!</definedName>
    <definedName name="gwtgwgwr" localSheetId="5">#REF!</definedName>
    <definedName name="gwtgwgwr" localSheetId="4">#REF!</definedName>
    <definedName name="gwtgwgwr">#REF!</definedName>
    <definedName name="h_esc_man" localSheetId="12">#REF!</definedName>
    <definedName name="h_esc_man" localSheetId="3">#REF!</definedName>
    <definedName name="h_esc_man" localSheetId="7">#REF!</definedName>
    <definedName name="h_esc_man" localSheetId="1">#REF!</definedName>
    <definedName name="h_esc_man" localSheetId="5">#REF!</definedName>
    <definedName name="h_esc_man" localSheetId="4">#REF!</definedName>
    <definedName name="h_esc_man">#REF!</definedName>
    <definedName name="h4q6y" localSheetId="12">#REF!</definedName>
    <definedName name="h4q6y" localSheetId="3">#REF!</definedName>
    <definedName name="h4q6y" localSheetId="7">#REF!</definedName>
    <definedName name="h4q6y" localSheetId="1">#REF!</definedName>
    <definedName name="h4q6y" localSheetId="5">#REF!</definedName>
    <definedName name="h4q6y" localSheetId="4">#REF!</definedName>
    <definedName name="h4q6y">#REF!</definedName>
    <definedName name="H5Y" localSheetId="12">[1]Plan1!#REF!</definedName>
    <definedName name="H5Y" localSheetId="3">[1]Plan1!#REF!</definedName>
    <definedName name="H5Y" localSheetId="1">[1]Plan1!#REF!</definedName>
    <definedName name="H5Y">[1]Plan1!#REF!</definedName>
    <definedName name="HDHREHTY" localSheetId="12">#REF!</definedName>
    <definedName name="HDHREHTY" localSheetId="3">#REF!</definedName>
    <definedName name="HDHREHTY" localSheetId="7">#REF!</definedName>
    <definedName name="HDHREHTY" localSheetId="1">#REF!</definedName>
    <definedName name="HDHREHTY" localSheetId="5">#REF!</definedName>
    <definedName name="HDHREHTY" localSheetId="4">#REF!</definedName>
    <definedName name="HDHREHTY">#REF!</definedName>
    <definedName name="HERS" localSheetId="12">#REF!</definedName>
    <definedName name="HERS" localSheetId="3">#REF!</definedName>
    <definedName name="HERS" localSheetId="7">#REF!</definedName>
    <definedName name="HERS" localSheetId="1">#REF!</definedName>
    <definedName name="HERS" localSheetId="5">#REF!</definedName>
    <definedName name="HERS" localSheetId="4">#REF!</definedName>
    <definedName name="HERS">#REF!</definedName>
    <definedName name="hh5uj" localSheetId="12">#REF!</definedName>
    <definedName name="hh5uj" localSheetId="3">#REF!</definedName>
    <definedName name="hh5uj" localSheetId="7">#REF!</definedName>
    <definedName name="hh5uj" localSheetId="1">#REF!</definedName>
    <definedName name="hh5uj" localSheetId="5">#REF!</definedName>
    <definedName name="hh5uj" localSheetId="4">#REF!</definedName>
    <definedName name="hh5uj">#REF!</definedName>
    <definedName name="HRYHREH" localSheetId="12">#REF!</definedName>
    <definedName name="HRYHREH" localSheetId="3">#REF!</definedName>
    <definedName name="HRYHREH" localSheetId="7">#REF!</definedName>
    <definedName name="HRYHREH" localSheetId="1">#REF!</definedName>
    <definedName name="HRYHREH">#REF!</definedName>
    <definedName name="HSH" localSheetId="12">#REF!</definedName>
    <definedName name="HSH" localSheetId="3">#REF!</definedName>
    <definedName name="HSH" localSheetId="7">#REF!</definedName>
    <definedName name="HSH" localSheetId="1">#REF!</definedName>
    <definedName name="HSH" localSheetId="5">#REF!</definedName>
    <definedName name="HSH" localSheetId="4">#REF!</definedName>
    <definedName name="HSH">#REF!</definedName>
    <definedName name="htht" localSheetId="12">[1]Plan1!#REF!</definedName>
    <definedName name="htht" localSheetId="3">[1]Plan1!#REF!</definedName>
    <definedName name="htht" localSheetId="1">[1]Plan1!#REF!</definedName>
    <definedName name="htht">[1]Plan1!#REF!</definedName>
    <definedName name="hw5yu5w3" localSheetId="12">#REF!</definedName>
    <definedName name="hw5yu5w3" localSheetId="3">#REF!</definedName>
    <definedName name="hw5yu5w3" localSheetId="7">#REF!</definedName>
    <definedName name="hw5yu5w3" localSheetId="1">#REF!</definedName>
    <definedName name="hw5yu5w3" localSheetId="5">#REF!</definedName>
    <definedName name="hw5yu5w3" localSheetId="4">#REF!</definedName>
    <definedName name="hw5yu5w3">#REF!</definedName>
    <definedName name="hythyth35y" localSheetId="12">#REF!</definedName>
    <definedName name="hythyth35y" localSheetId="3">#REF!</definedName>
    <definedName name="hythyth35y" localSheetId="7">#REF!</definedName>
    <definedName name="hythyth35y" localSheetId="1">#REF!</definedName>
    <definedName name="hythyth35y">#REF!</definedName>
    <definedName name="IKUI" localSheetId="12">#REF!</definedName>
    <definedName name="IKUI" localSheetId="3">#REF!</definedName>
    <definedName name="IKUI" localSheetId="7">#REF!</definedName>
    <definedName name="IKUI" localSheetId="1">#REF!</definedName>
    <definedName name="IKUI">#REF!</definedName>
    <definedName name="ITENS" localSheetId="12">#REF!</definedName>
    <definedName name="ITENS" localSheetId="3">#REF!</definedName>
    <definedName name="ITENS" localSheetId="7">#REF!</definedName>
    <definedName name="ITENS" localSheetId="1">#REF!</definedName>
    <definedName name="ITENS" localSheetId="5">#REF!</definedName>
    <definedName name="ITENS" localSheetId="4">#REF!</definedName>
    <definedName name="ITENS">#REF!</definedName>
    <definedName name="J´POJ" localSheetId="12">#REF!</definedName>
    <definedName name="J´POJ" localSheetId="3">#REF!</definedName>
    <definedName name="J´POJ" localSheetId="7">#REF!</definedName>
    <definedName name="J´POJ" localSheetId="1">#REF!</definedName>
    <definedName name="J´POJ" localSheetId="5">#REF!</definedName>
    <definedName name="J´POJ" localSheetId="4">#REF!</definedName>
    <definedName name="J´POJ">#REF!</definedName>
    <definedName name="JGJCD" localSheetId="12">#REF!</definedName>
    <definedName name="JGJCD" localSheetId="3">#REF!</definedName>
    <definedName name="JGJCD" localSheetId="7">#REF!</definedName>
    <definedName name="JGJCD" localSheetId="1">#REF!</definedName>
    <definedName name="JGJCD" localSheetId="5">#REF!</definedName>
    <definedName name="JGJCD" localSheetId="4">#REF!</definedName>
    <definedName name="JGJCD">#REF!</definedName>
    <definedName name="jkitukl" localSheetId="12">#REF!</definedName>
    <definedName name="jkitukl" localSheetId="3">#REF!</definedName>
    <definedName name="jkitukl" localSheetId="7">#REF!</definedName>
    <definedName name="jkitukl" localSheetId="1">#REF!</definedName>
    <definedName name="jkitukl" localSheetId="5">#REF!</definedName>
    <definedName name="jkitukl" localSheetId="4">#REF!</definedName>
    <definedName name="jkitukl">#REF!</definedName>
    <definedName name="JKPJ" localSheetId="12">#REF!</definedName>
    <definedName name="JKPJ" localSheetId="3">#REF!</definedName>
    <definedName name="JKPJ" localSheetId="7">#REF!</definedName>
    <definedName name="JKPJ" localSheetId="1">#REF!</definedName>
    <definedName name="JKPJ" localSheetId="5">#REF!</definedName>
    <definedName name="JKPJ" localSheetId="4">#REF!</definedName>
    <definedName name="JKPJ">#REF!</definedName>
    <definedName name="JRTYJ" localSheetId="12">#REF!</definedName>
    <definedName name="JRTYJ" localSheetId="3">#REF!</definedName>
    <definedName name="JRTYJ" localSheetId="7">#REF!</definedName>
    <definedName name="JRTYJ" localSheetId="1">#REF!</definedName>
    <definedName name="JRTYJ" localSheetId="5">#REF!</definedName>
    <definedName name="JRTYJ" localSheetId="4">#REF!</definedName>
    <definedName name="JRTYJ">#REF!</definedName>
    <definedName name="JTYEJEJETUJ" localSheetId="12">#REF!</definedName>
    <definedName name="JTYEJEJETUJ" localSheetId="3">#REF!</definedName>
    <definedName name="JTYEJEJETUJ" localSheetId="1">#REF!</definedName>
    <definedName name="JTYEJEJETUJ">#REF!</definedName>
    <definedName name="JTYJUJRI" localSheetId="12">#REF!</definedName>
    <definedName name="JTYJUJRI" localSheetId="3">#REF!</definedName>
    <definedName name="JTYJUJRI" localSheetId="7">#REF!</definedName>
    <definedName name="JTYJUJRI" localSheetId="1">#REF!</definedName>
    <definedName name="JTYJUJRI" localSheetId="5">#REF!</definedName>
    <definedName name="JTYJUJRI" localSheetId="4">#REF!</definedName>
    <definedName name="JTYJUJRI">#REF!</definedName>
    <definedName name="jythsrhrshysr" localSheetId="12">#REF!</definedName>
    <definedName name="jythsrhrshysr" localSheetId="3">#REF!</definedName>
    <definedName name="jythsrhrshysr" localSheetId="1">#REF!</definedName>
    <definedName name="jythsrhrshysr">#REF!</definedName>
    <definedName name="KHIKLP" localSheetId="12">#REF!</definedName>
    <definedName name="KHIKLP" localSheetId="3">#REF!</definedName>
    <definedName name="KHIKLP" localSheetId="7">#REF!</definedName>
    <definedName name="KHIKLP" localSheetId="1">#REF!</definedName>
    <definedName name="KHIKLP">#REF!</definedName>
    <definedName name="khli" localSheetId="12">#REF!</definedName>
    <definedName name="khli" localSheetId="3">#REF!</definedName>
    <definedName name="khli" localSheetId="7">#REF!</definedName>
    <definedName name="khli" localSheetId="1">#REF!</definedName>
    <definedName name="khli" localSheetId="5">#REF!</definedName>
    <definedName name="khli" localSheetId="4">#REF!</definedName>
    <definedName name="khli">#REF!</definedName>
    <definedName name="kplo" localSheetId="12">[1]Plan1!#REF!</definedName>
    <definedName name="kplo" localSheetId="3">[1]Plan1!#REF!</definedName>
    <definedName name="kplo" localSheetId="1">[1]Plan1!#REF!</definedName>
    <definedName name="kplo">[1]Plan1!#REF!</definedName>
    <definedName name="laranjal" localSheetId="12">#REF!</definedName>
    <definedName name="laranjal" localSheetId="3">#REF!</definedName>
    <definedName name="laranjal" localSheetId="7">#REF!</definedName>
    <definedName name="laranjal" localSheetId="1">#REF!</definedName>
    <definedName name="laranjal" localSheetId="5">#REF!</definedName>
    <definedName name="laranjal" localSheetId="4">#REF!</definedName>
    <definedName name="laranjal">#REF!</definedName>
    <definedName name="largura" localSheetId="12">#REF!</definedName>
    <definedName name="largura" localSheetId="3">#REF!</definedName>
    <definedName name="largura" localSheetId="7">#REF!</definedName>
    <definedName name="largura" localSheetId="1">#REF!</definedName>
    <definedName name="largura" localSheetId="5">#REF!</definedName>
    <definedName name="largura" localSheetId="4">#REF!</definedName>
    <definedName name="largura">#REF!</definedName>
    <definedName name="liop" localSheetId="12">#REF!</definedName>
    <definedName name="liop" localSheetId="3">#REF!</definedName>
    <definedName name="liop" localSheetId="7">#REF!</definedName>
    <definedName name="liop" localSheetId="1">#REF!</definedName>
    <definedName name="liop" localSheetId="5">#REF!</definedName>
    <definedName name="liop" localSheetId="4">#REF!</definedName>
    <definedName name="liop">#REF!</definedName>
    <definedName name="lixo" localSheetId="12">#REF!</definedName>
    <definedName name="lixo" localSheetId="3">#REF!</definedName>
    <definedName name="lixo" localSheetId="7">#REF!</definedName>
    <definedName name="lixo" localSheetId="1">#REF!</definedName>
    <definedName name="lixo" localSheetId="5">#REF!</definedName>
    <definedName name="lixo" localSheetId="4">#REF!</definedName>
    <definedName name="lixo">#REF!</definedName>
    <definedName name="lk" localSheetId="12">'[2]Memo RERA'!#REF!</definedName>
    <definedName name="lk" localSheetId="3">'[2]Memo RERA'!#REF!</definedName>
    <definedName name="lk" localSheetId="7">'[2]Memo RERA'!#REF!</definedName>
    <definedName name="lk" localSheetId="1">'[2]Memo RERA'!#REF!</definedName>
    <definedName name="lk" localSheetId="5">'[2]Memo RERA'!#REF!</definedName>
    <definedName name="lk" localSheetId="4">'[2]Memo RERA'!#REF!</definedName>
    <definedName name="lk">'[2]Memo RERA'!#REF!</definedName>
    <definedName name="lopolc" localSheetId="12">#REF!</definedName>
    <definedName name="lopolc" localSheetId="3">#REF!</definedName>
    <definedName name="lopolc" localSheetId="7">#REF!</definedName>
    <definedName name="lopolc" localSheetId="1">#REF!</definedName>
    <definedName name="lopolc" localSheetId="5">#REF!</definedName>
    <definedName name="lopolc" localSheetId="4">#REF!</definedName>
    <definedName name="lopolc">#REF!</definedName>
    <definedName name="medicao" localSheetId="12">#REF!</definedName>
    <definedName name="medicao" localSheetId="3">#REF!</definedName>
    <definedName name="medicao" localSheetId="7">#REF!</definedName>
    <definedName name="medicao" localSheetId="1">#REF!</definedName>
    <definedName name="medicao" localSheetId="5">#REF!</definedName>
    <definedName name="medicao" localSheetId="4">#REF!</definedName>
    <definedName name="medicao">#REF!</definedName>
    <definedName name="medicao0" localSheetId="12">#REF!</definedName>
    <definedName name="medicao0" localSheetId="3">#REF!</definedName>
    <definedName name="medicao0" localSheetId="7">#REF!</definedName>
    <definedName name="medicao0" localSheetId="1">#REF!</definedName>
    <definedName name="medicao0" localSheetId="5">#REF!</definedName>
    <definedName name="medicao0" localSheetId="4">#REF!</definedName>
    <definedName name="medicao0">#REF!</definedName>
    <definedName name="medicao4" localSheetId="12">#REF!</definedName>
    <definedName name="medicao4" localSheetId="3">#REF!</definedName>
    <definedName name="medicao4" localSheetId="7">#REF!</definedName>
    <definedName name="medicao4" localSheetId="1">#REF!</definedName>
    <definedName name="medicao4" localSheetId="5">#REF!</definedName>
    <definedName name="medicao4" localSheetId="4">#REF!</definedName>
    <definedName name="medicao4">#REF!</definedName>
    <definedName name="meiofio" localSheetId="12">#REF!</definedName>
    <definedName name="meiofio" localSheetId="3">#REF!</definedName>
    <definedName name="meiofio" localSheetId="7">#REF!</definedName>
    <definedName name="meiofio" localSheetId="1">#REF!</definedName>
    <definedName name="meiofio" localSheetId="5">#REF!</definedName>
    <definedName name="meiofio" localSheetId="4">#REF!</definedName>
    <definedName name="meiofio">#REF!</definedName>
    <definedName name="memo" localSheetId="12">#REF!</definedName>
    <definedName name="memo" localSheetId="3">#REF!</definedName>
    <definedName name="memo" localSheetId="7">#REF!</definedName>
    <definedName name="memo" localSheetId="1">#REF!</definedName>
    <definedName name="memo" localSheetId="5">#REF!</definedName>
    <definedName name="memo" localSheetId="4">#REF!</definedName>
    <definedName name="memo">#REF!</definedName>
    <definedName name="MLK" localSheetId="12">#REF!</definedName>
    <definedName name="MLK" localSheetId="3">#REF!</definedName>
    <definedName name="MLK" localSheetId="7">#REF!</definedName>
    <definedName name="MLK" localSheetId="1">#REF!</definedName>
    <definedName name="MLK" localSheetId="5">#REF!</definedName>
    <definedName name="MLK" localSheetId="4">#REF!</definedName>
    <definedName name="MLK">#REF!</definedName>
    <definedName name="MO" localSheetId="12">#REF!</definedName>
    <definedName name="MO" localSheetId="3">#REF!</definedName>
    <definedName name="MO" localSheetId="7">#REF!</definedName>
    <definedName name="MO" localSheetId="1">#REF!</definedName>
    <definedName name="MO" localSheetId="5">#REF!</definedName>
    <definedName name="MO" localSheetId="4">#REF!</definedName>
    <definedName name="MO">#REF!</definedName>
    <definedName name="Motoniveladora_Patrol" localSheetId="12">#REF!</definedName>
    <definedName name="Motoniveladora_Patrol" localSheetId="3">#REF!</definedName>
    <definedName name="Motoniveladora_Patrol" localSheetId="7">#REF!</definedName>
    <definedName name="Motoniveladora_Patrol" localSheetId="1">#REF!</definedName>
    <definedName name="Motoniveladora_Patrol" localSheetId="5">#REF!</definedName>
    <definedName name="Motoniveladora_Patrol" localSheetId="4">#REF!</definedName>
    <definedName name="Motoniveladora_Patrol">#REF!</definedName>
    <definedName name="ndjnnmnj" localSheetId="12">[1]Plan1!#REF!</definedName>
    <definedName name="ndjnnmnj" localSheetId="3">[1]Plan1!#REF!</definedName>
    <definedName name="ndjnnmnj" localSheetId="7">[1]Plan1!#REF!</definedName>
    <definedName name="ndjnnmnj" localSheetId="1">[1]Plan1!#REF!</definedName>
    <definedName name="ndjnnmnj">[1]Plan1!#REF!</definedName>
    <definedName name="NUYJUIKK" localSheetId="12">#REF!</definedName>
    <definedName name="NUYJUIKK" localSheetId="3">#REF!</definedName>
    <definedName name="NUYJUIKK" localSheetId="7">#REF!</definedName>
    <definedName name="NUYJUIKK" localSheetId="1">#REF!</definedName>
    <definedName name="NUYJUIKK" localSheetId="5">#REF!</definedName>
    <definedName name="NUYJUIKK" localSheetId="4">#REF!</definedName>
    <definedName name="NUYJUIKK">#REF!</definedName>
    <definedName name="nyhhnjetje" localSheetId="12">#REF!</definedName>
    <definedName name="nyhhnjetje" localSheetId="3">#REF!</definedName>
    <definedName name="nyhhnjetje" localSheetId="7">#REF!</definedName>
    <definedName name="nyhhnjetje" localSheetId="1">#REF!</definedName>
    <definedName name="nyhhnjetje" localSheetId="5">#REF!</definedName>
    <definedName name="nyhhnjetje" localSheetId="4">#REF!</definedName>
    <definedName name="nyhhnjetje">#REF!</definedName>
    <definedName name="P´JOIP´" localSheetId="12">#REF!</definedName>
    <definedName name="P´JOIP´" localSheetId="3">#REF!</definedName>
    <definedName name="P´JOIP´" localSheetId="7">#REF!</definedName>
    <definedName name="P´JOIP´" localSheetId="1">#REF!</definedName>
    <definedName name="P´JOIP´" localSheetId="5">#REF!</definedName>
    <definedName name="P´JOIP´" localSheetId="4">#REF!</definedName>
    <definedName name="P´JOIP´">#REF!</definedName>
    <definedName name="PAVIMENTAÇÃO" localSheetId="12">#REF!</definedName>
    <definedName name="PAVIMENTAÇÃO" localSheetId="3">#REF!</definedName>
    <definedName name="PAVIMENTAÇÃO" localSheetId="7">#REF!</definedName>
    <definedName name="PAVIMENTAÇÃO" localSheetId="1">#REF!</definedName>
    <definedName name="PAVIMENTAÇÃO" localSheetId="5">#REF!</definedName>
    <definedName name="PAVIMENTAÇÃO" localSheetId="4">#REF!</definedName>
    <definedName name="PAVIMENTAÇÃO">#REF!</definedName>
    <definedName name="pedreira" localSheetId="12">#REF!</definedName>
    <definedName name="pedreira" localSheetId="3">#REF!</definedName>
    <definedName name="pedreira" localSheetId="7">#REF!</definedName>
    <definedName name="pedreira" localSheetId="1">#REF!</definedName>
    <definedName name="pedreira" localSheetId="5">#REF!</definedName>
    <definedName name="pedreira" localSheetId="4">#REF!</definedName>
    <definedName name="pedreira">#REF!</definedName>
    <definedName name="pesobrita" localSheetId="12">#REF!</definedName>
    <definedName name="pesobrita" localSheetId="3">#REF!</definedName>
    <definedName name="pesobrita" localSheetId="7">#REF!</definedName>
    <definedName name="pesobrita" localSheetId="1">#REF!</definedName>
    <definedName name="pesobrita" localSheetId="5">#REF!</definedName>
    <definedName name="pesobrita" localSheetId="4">#REF!</definedName>
    <definedName name="pesobrita">#REF!</definedName>
    <definedName name="pesoespecifico" localSheetId="12">#REF!</definedName>
    <definedName name="pesoespecifico" localSheetId="3">#REF!</definedName>
    <definedName name="pesoespecifico" localSheetId="7">#REF!</definedName>
    <definedName name="pesoespecifico" localSheetId="1">#REF!</definedName>
    <definedName name="pesoespecifico" localSheetId="5">#REF!</definedName>
    <definedName name="pesoespecifico" localSheetId="4">#REF!</definedName>
    <definedName name="pesoespecifico">#REF!</definedName>
    <definedName name="PHIOHP" localSheetId="12">#REF!</definedName>
    <definedName name="PHIOHP" localSheetId="3">#REF!</definedName>
    <definedName name="PHIOHP" localSheetId="7">#REF!</definedName>
    <definedName name="PHIOHP" localSheetId="1">#REF!</definedName>
    <definedName name="PHIOHP" localSheetId="5">#REF!</definedName>
    <definedName name="PHIOHP" localSheetId="4">#REF!</definedName>
    <definedName name="PHIOHP">#REF!</definedName>
    <definedName name="PI" localSheetId="7">[9]orçamento!$A$1</definedName>
    <definedName name="PI" localSheetId="5">[8]orçamento!$A$1</definedName>
    <definedName name="PI" localSheetId="4">[8]orçamento!$A$1</definedName>
    <definedName name="PI">[10]orçamento!$A$1</definedName>
    <definedName name="PO" localSheetId="12">#REF!</definedName>
    <definedName name="PO" localSheetId="3">#REF!</definedName>
    <definedName name="PO" localSheetId="7">#REF!</definedName>
    <definedName name="PO" localSheetId="1">#REF!</definedName>
    <definedName name="PO" localSheetId="5">#REF!</definedName>
    <definedName name="PO" localSheetId="4">#REF!</definedName>
    <definedName name="PO">#REF!</definedName>
    <definedName name="poiup" localSheetId="12">#REF!</definedName>
    <definedName name="poiup" localSheetId="3">#REF!</definedName>
    <definedName name="poiup" localSheetId="7">#REF!</definedName>
    <definedName name="poiup" localSheetId="1">#REF!</definedName>
    <definedName name="poiup" localSheetId="5">#REF!</definedName>
    <definedName name="poiup" localSheetId="4">#REF!</definedName>
    <definedName name="poiup">#REF!</definedName>
    <definedName name="POOIHK" localSheetId="12">#REF!</definedName>
    <definedName name="POOIHK" localSheetId="3">#REF!</definedName>
    <definedName name="POOIHK" localSheetId="7">#REF!</definedName>
    <definedName name="POOIHK" localSheetId="1">#REF!</definedName>
    <definedName name="POOIHK" localSheetId="5">#REF!</definedName>
    <definedName name="POOIHK" localSheetId="4">#REF!</definedName>
    <definedName name="POOIHK">#REF!</definedName>
    <definedName name="preco" localSheetId="12">#REF!</definedName>
    <definedName name="preco" localSheetId="3">#REF!</definedName>
    <definedName name="preco" localSheetId="7">#REF!</definedName>
    <definedName name="preco" localSheetId="1">#REF!</definedName>
    <definedName name="preco" localSheetId="5">#REF!</definedName>
    <definedName name="preco" localSheetId="4">#REF!</definedName>
    <definedName name="preco">#REF!</definedName>
    <definedName name="pv" localSheetId="12">#REF!</definedName>
    <definedName name="pv" localSheetId="3">#REF!</definedName>
    <definedName name="pv" localSheetId="7">#REF!</definedName>
    <definedName name="pv" localSheetId="1">#REF!</definedName>
    <definedName name="pv" localSheetId="5">#REF!</definedName>
    <definedName name="pv" localSheetId="4">#REF!</definedName>
    <definedName name="pv">#REF!</definedName>
    <definedName name="qttq3t" localSheetId="12">[1]Plan1!#REF!</definedName>
    <definedName name="qttq3t" localSheetId="3">[1]Plan1!#REF!</definedName>
    <definedName name="qttq3t" localSheetId="1">[1]Plan1!#REF!</definedName>
    <definedName name="qttq3t">[1]Plan1!#REF!</definedName>
    <definedName name="ralo" localSheetId="12">#REF!</definedName>
    <definedName name="ralo" localSheetId="3">#REF!</definedName>
    <definedName name="ralo" localSheetId="7">#REF!</definedName>
    <definedName name="ralo" localSheetId="1">#REF!</definedName>
    <definedName name="ralo" localSheetId="5">#REF!</definedName>
    <definedName name="ralo" localSheetId="4">#REF!</definedName>
    <definedName name="ralo">#REF!</definedName>
    <definedName name="REF_ELEMENTAR" localSheetId="12">#REF!</definedName>
    <definedName name="REF_ELEMENTAR" localSheetId="3">#REF!</definedName>
    <definedName name="REF_ELEMENTAR" localSheetId="7">#REF!</definedName>
    <definedName name="REF_ELEMENTAR" localSheetId="1">#REF!</definedName>
    <definedName name="REF_ELEMENTAR" localSheetId="5">#REF!</definedName>
    <definedName name="REF_ELEMENTAR" localSheetId="4">#REF!</definedName>
    <definedName name="REF_ELEMENTAR">#REF!</definedName>
    <definedName name="Retroescavadeira" localSheetId="12">#REF!</definedName>
    <definedName name="Retroescavadeira" localSheetId="3">#REF!</definedName>
    <definedName name="Retroescavadeira" localSheetId="7">#REF!</definedName>
    <definedName name="Retroescavadeira" localSheetId="1">#REF!</definedName>
    <definedName name="Retroescavadeira" localSheetId="5">#REF!</definedName>
    <definedName name="Retroescavadeira" localSheetId="4">#REF!</definedName>
    <definedName name="Retroescavadeira">#REF!</definedName>
    <definedName name="REWTG" localSheetId="12">#REF!</definedName>
    <definedName name="REWTG" localSheetId="3">#REF!</definedName>
    <definedName name="REWTG" localSheetId="7">#REF!</definedName>
    <definedName name="REWTG" localSheetId="1">#REF!</definedName>
    <definedName name="REWTG" localSheetId="5">#REF!</definedName>
    <definedName name="REWTG" localSheetId="4">#REF!</definedName>
    <definedName name="REWTG">#REF!</definedName>
    <definedName name="rhrhtrhteh" localSheetId="12">[1]Plan1!#REF!</definedName>
    <definedName name="rhrhtrhteh" localSheetId="3">[1]Plan1!#REF!</definedName>
    <definedName name="rhrhtrhteh" localSheetId="7">[1]Plan1!#REF!</definedName>
    <definedName name="rhrhtrhteh" localSheetId="1">[1]Plan1!#REF!</definedName>
    <definedName name="rhrhtrhteh">[1]Plan1!#REF!</definedName>
    <definedName name="Roçadeira_Costal" localSheetId="12">#REF!</definedName>
    <definedName name="Roçadeira_Costal" localSheetId="3">#REF!</definedName>
    <definedName name="Roçadeira_Costal" localSheetId="7">#REF!</definedName>
    <definedName name="Roçadeira_Costal" localSheetId="1">#REF!</definedName>
    <definedName name="Roçadeira_Costal" localSheetId="5">#REF!</definedName>
    <definedName name="Roçadeira_Costal" localSheetId="4">#REF!</definedName>
    <definedName name="Roçadeira_Costal">#REF!</definedName>
    <definedName name="RTI" localSheetId="12">#REF!</definedName>
    <definedName name="RTI" localSheetId="3">#REF!</definedName>
    <definedName name="RTI" localSheetId="7">#REF!</definedName>
    <definedName name="RTI" localSheetId="1">#REF!</definedName>
    <definedName name="RTI" localSheetId="5">#REF!</definedName>
    <definedName name="RTI" localSheetId="4">#REF!</definedName>
    <definedName name="RTI">#REF!</definedName>
    <definedName name="rwe4frwtr" localSheetId="12">[1]Plan1!#REF!</definedName>
    <definedName name="rwe4frwtr" localSheetId="3">[1]Plan1!#REF!</definedName>
    <definedName name="rwe4frwtr" localSheetId="7">[1]Plan1!#REF!</definedName>
    <definedName name="rwe4frwtr" localSheetId="1">[1]Plan1!#REF!</definedName>
    <definedName name="rwe4frwtr" localSheetId="5">[1]Plan1!#REF!</definedName>
    <definedName name="rwe4frwtr" localSheetId="4">[1]Plan1!#REF!</definedName>
    <definedName name="rwe4frwtr">[1]Plan1!#REF!</definedName>
    <definedName name="RWGWRG" localSheetId="12">[1]Plan1!#REF!</definedName>
    <definedName name="RWGWRG" localSheetId="3">[1]Plan1!#REF!</definedName>
    <definedName name="RWGWRG" localSheetId="7">[1]Plan1!#REF!</definedName>
    <definedName name="RWGWRG" localSheetId="1">[1]Plan1!#REF!</definedName>
    <definedName name="RWGWRG">[1]Plan1!#REF!</definedName>
    <definedName name="S" localSheetId="12">#REF!</definedName>
    <definedName name="S" localSheetId="3">#REF!</definedName>
    <definedName name="S" localSheetId="7">#REF!</definedName>
    <definedName name="S" localSheetId="1">#REF!</definedName>
    <definedName name="S" localSheetId="5">#REF!</definedName>
    <definedName name="S" localSheetId="4">#REF!</definedName>
    <definedName name="S">#REF!</definedName>
    <definedName name="SADAS" localSheetId="12">#REF!</definedName>
    <definedName name="SADAS" localSheetId="3">#REF!</definedName>
    <definedName name="SADAS" localSheetId="7">#REF!</definedName>
    <definedName name="SADAS" localSheetId="1">#REF!</definedName>
    <definedName name="SADAS" localSheetId="5">#REF!</definedName>
    <definedName name="SADAS" localSheetId="4">#REF!</definedName>
    <definedName name="SADAS">#REF!</definedName>
    <definedName name="SAIBRO" localSheetId="12">#REF!</definedName>
    <definedName name="SAIBRO" localSheetId="3">#REF!</definedName>
    <definedName name="SAIBRO" localSheetId="7">#REF!</definedName>
    <definedName name="SAIBRO" localSheetId="1">#REF!</definedName>
    <definedName name="SAIBRO" localSheetId="5">#REF!</definedName>
    <definedName name="SAIBRO" localSheetId="4">#REF!</definedName>
    <definedName name="SAIBRO">#REF!</definedName>
    <definedName name="sdfasd" localSheetId="12">#REF!</definedName>
    <definedName name="sdfasd" localSheetId="3">#REF!</definedName>
    <definedName name="sdfasd" localSheetId="7">#REF!</definedName>
    <definedName name="sdfasd" localSheetId="1">#REF!</definedName>
    <definedName name="sdfasd" localSheetId="5">#REF!</definedName>
    <definedName name="sdfasd" localSheetId="4">#REF!</definedName>
    <definedName name="sdfasd">#REF!</definedName>
    <definedName name="sdfsfgs" localSheetId="12">[1]Plan1!#REF!</definedName>
    <definedName name="sdfsfgs" localSheetId="3">[1]Plan1!#REF!</definedName>
    <definedName name="sdfsfgs" localSheetId="1">[1]Plan1!#REF!</definedName>
    <definedName name="sdfsfgs">[1]Plan1!#REF!</definedName>
    <definedName name="SE" localSheetId="12">#REF!</definedName>
    <definedName name="SE" localSheetId="3">#REF!</definedName>
    <definedName name="SE" localSheetId="7">#REF!</definedName>
    <definedName name="SE" localSheetId="1">#REF!</definedName>
    <definedName name="SE" localSheetId="5">#REF!</definedName>
    <definedName name="SE" localSheetId="4">#REF!</definedName>
    <definedName name="SE">#REF!</definedName>
    <definedName name="SERV" localSheetId="12">#REF!</definedName>
    <definedName name="SERV" localSheetId="3">#REF!</definedName>
    <definedName name="SERV" localSheetId="7">#REF!</definedName>
    <definedName name="SERV" localSheetId="1">#REF!</definedName>
    <definedName name="SERV" localSheetId="5">#REF!</definedName>
    <definedName name="SERV" localSheetId="4">#REF!</definedName>
    <definedName name="SERV">#REF!</definedName>
    <definedName name="Servente" localSheetId="12">#REF!</definedName>
    <definedName name="Servente" localSheetId="3">#REF!</definedName>
    <definedName name="Servente" localSheetId="7">#REF!</definedName>
    <definedName name="Servente" localSheetId="1">#REF!</definedName>
    <definedName name="Servente" localSheetId="5">#REF!</definedName>
    <definedName name="Servente" localSheetId="4">#REF!</definedName>
    <definedName name="Servente">#REF!</definedName>
    <definedName name="Serviços" localSheetId="7">[11]Solum!$A$3:$AD$2430</definedName>
    <definedName name="Serviços" localSheetId="5">[11]Solum!$A$3:$AD$2430</definedName>
    <definedName name="Serviços" localSheetId="4">[11]Solum!$A$3:$AD$2430</definedName>
    <definedName name="Serviços">[12]Solum!$A$3:$AD$2430</definedName>
    <definedName name="Serviços_1" localSheetId="7">#REF!</definedName>
    <definedName name="Serviços_1" localSheetId="5">#REF!</definedName>
    <definedName name="Serviços_1" localSheetId="4">#REF!</definedName>
    <definedName name="Serviços_1">[13]Serviços!$A$3:$AE$2694</definedName>
    <definedName name="Serviços_10" localSheetId="7">#REF!</definedName>
    <definedName name="Serviços_10" localSheetId="5">#REF!</definedName>
    <definedName name="Serviços_10" localSheetId="4">#REF!</definedName>
    <definedName name="Serviços_10">[13]Serviços!$A$3:$AE$2694</definedName>
    <definedName name="Serviços_11" localSheetId="7">#REF!</definedName>
    <definedName name="Serviços_11" localSheetId="5">#REF!</definedName>
    <definedName name="Serviços_11" localSheetId="4">#REF!</definedName>
    <definedName name="Serviços_11">[13]Serviços!$A$3:$AE$2694</definedName>
    <definedName name="Serviços_12" localSheetId="7">#REF!</definedName>
    <definedName name="Serviços_12" localSheetId="5">#REF!</definedName>
    <definedName name="Serviços_12" localSheetId="4">#REF!</definedName>
    <definedName name="Serviços_12">[13]Serviços!$A$3:$AE$2694</definedName>
    <definedName name="Serviços_2" localSheetId="7">#REF!</definedName>
    <definedName name="Serviços_2" localSheetId="5">#REF!</definedName>
    <definedName name="Serviços_2" localSheetId="4">#REF!</definedName>
    <definedName name="Serviços_2">[13]Serviços!$A$3:$AE$2694</definedName>
    <definedName name="Serviços_3" localSheetId="7">#REF!</definedName>
    <definedName name="Serviços_3" localSheetId="5">#REF!</definedName>
    <definedName name="Serviços_3" localSheetId="4">#REF!</definedName>
    <definedName name="Serviços_3">[13]Serviços!$A$3:$AE$2694</definedName>
    <definedName name="Serviços_4" localSheetId="7">#REF!</definedName>
    <definedName name="Serviços_4" localSheetId="5">#REF!</definedName>
    <definedName name="Serviços_4" localSheetId="4">#REF!</definedName>
    <definedName name="Serviços_4">[13]Serviços!$A$3:$AE$2694</definedName>
    <definedName name="Serviços_5" localSheetId="7">#REF!</definedName>
    <definedName name="Serviços_5" localSheetId="5">#REF!</definedName>
    <definedName name="Serviços_5" localSheetId="4">#REF!</definedName>
    <definedName name="Serviços_5">[13]Serviços!$A$3:$AE$2694</definedName>
    <definedName name="Serviços_6" localSheetId="7">#REF!</definedName>
    <definedName name="Serviços_6" localSheetId="5">#REF!</definedName>
    <definedName name="Serviços_6" localSheetId="4">#REF!</definedName>
    <definedName name="Serviços_6">[13]Serviços!$A$3:$AE$2694</definedName>
    <definedName name="Serviços_7" localSheetId="7">#REF!</definedName>
    <definedName name="Serviços_7" localSheetId="5">#REF!</definedName>
    <definedName name="Serviços_7" localSheetId="4">#REF!</definedName>
    <definedName name="Serviços_7">[13]Serviços!$A$3:$AE$2694</definedName>
    <definedName name="Serviços_8" localSheetId="7">#REF!</definedName>
    <definedName name="Serviços_8" localSheetId="5">#REF!</definedName>
    <definedName name="Serviços_8" localSheetId="4">#REF!</definedName>
    <definedName name="Serviços_8">[13]Serviços!$A$3:$AE$2694</definedName>
    <definedName name="Serviços_9" localSheetId="7">#REF!</definedName>
    <definedName name="Serviços_9" localSheetId="5">#REF!</definedName>
    <definedName name="Serviços_9" localSheetId="4">#REF!</definedName>
    <definedName name="Serviços_9">[13]Serviços!$A$3:$AE$2694</definedName>
    <definedName name="SERVIÇOS_COMPLEMENTARES" localSheetId="12">#REF!</definedName>
    <definedName name="SERVIÇOS_COMPLEMENTARES" localSheetId="3">#REF!</definedName>
    <definedName name="SERVIÇOS_COMPLEMENTARES" localSheetId="7">#REF!</definedName>
    <definedName name="SERVIÇOS_COMPLEMENTARES" localSheetId="1">#REF!</definedName>
    <definedName name="SERVIÇOS_COMPLEMENTARES" localSheetId="5">#REF!</definedName>
    <definedName name="SERVIÇOS_COMPLEMENTARES" localSheetId="4">#REF!</definedName>
    <definedName name="SERVIÇOS_COMPLEMENTARES">#REF!</definedName>
    <definedName name="SERVIÇOS_PRELIMINARES" localSheetId="12">#REF!</definedName>
    <definedName name="SERVIÇOS_PRELIMINARES" localSheetId="3">#REF!</definedName>
    <definedName name="SERVIÇOS_PRELIMINARES" localSheetId="7">#REF!</definedName>
    <definedName name="SERVIÇOS_PRELIMINARES" localSheetId="1">#REF!</definedName>
    <definedName name="SERVIÇOS_PRELIMINARES" localSheetId="5">#REF!</definedName>
    <definedName name="SERVIÇOS_PRELIMINARES" localSheetId="4">#REF!</definedName>
    <definedName name="SERVIÇOS_PRELIMINARES">#REF!</definedName>
    <definedName name="SHO" localSheetId="12">#REF!</definedName>
    <definedName name="SHO" localSheetId="3">#REF!</definedName>
    <definedName name="SHO" localSheetId="7">#REF!</definedName>
    <definedName name="SHO" localSheetId="1">#REF!</definedName>
    <definedName name="SHO" localSheetId="5">#REF!</definedName>
    <definedName name="SHO" localSheetId="4">#REF!</definedName>
    <definedName name="SHO">#REF!</definedName>
    <definedName name="t3t34t" localSheetId="12">#REF!</definedName>
    <definedName name="t3t34t" localSheetId="3">#REF!</definedName>
    <definedName name="t3t34t" localSheetId="7">#REF!</definedName>
    <definedName name="t3t34t" localSheetId="1">#REF!</definedName>
    <definedName name="t3t34t">#REF!</definedName>
    <definedName name="TABEMOP">[14]TABEMOP!$A$4:$C$8320</definedName>
    <definedName name="TERRAPLENAGEM" localSheetId="12">#REF!</definedName>
    <definedName name="TERRAPLENAGEM" localSheetId="3">#REF!</definedName>
    <definedName name="TERRAPLENAGEM" localSheetId="7">#REF!</definedName>
    <definedName name="TERRAPLENAGEM" localSheetId="1">#REF!</definedName>
    <definedName name="TERRAPLENAGEM" localSheetId="5">#REF!</definedName>
    <definedName name="TERRAPLENAGEM" localSheetId="4">#REF!</definedName>
    <definedName name="TERRAPLENAGEM">#REF!</definedName>
    <definedName name="TG" localSheetId="12">#REF!</definedName>
    <definedName name="TG" localSheetId="3">#REF!</definedName>
    <definedName name="TG" localSheetId="7">#REF!</definedName>
    <definedName name="TG" localSheetId="1">#REF!</definedName>
    <definedName name="TG" localSheetId="5">#REF!</definedName>
    <definedName name="TG" localSheetId="4">#REF!</definedName>
    <definedName name="TG">#REF!</definedName>
    <definedName name="tgr" localSheetId="12">#REF!</definedName>
    <definedName name="tgr" localSheetId="3">#REF!</definedName>
    <definedName name="tgr" localSheetId="7">#REF!</definedName>
    <definedName name="tgr" localSheetId="1">#REF!</definedName>
    <definedName name="tgr" localSheetId="5">#REF!</definedName>
    <definedName name="tgr" localSheetId="4">#REF!</definedName>
    <definedName name="tgr">#REF!</definedName>
    <definedName name="TITULOS" localSheetId="12">#REF!</definedName>
    <definedName name="TITULOS" localSheetId="3">#REF!</definedName>
    <definedName name="TITULOS" localSheetId="7">#REF!</definedName>
    <definedName name="TITULOS" localSheetId="1">#REF!</definedName>
    <definedName name="TITULOS" localSheetId="5">#REF!</definedName>
    <definedName name="TITULOS" localSheetId="4">#REF!</definedName>
    <definedName name="TITULOS">#REF!</definedName>
    <definedName name="_xlnm.Print_Titles" localSheetId="8">'1.0 - Mão de Obra Direta (MO)'!#REF!</definedName>
    <definedName name="_xlnm.Print_Titles" localSheetId="9">'2.0 - Custos Dependentes (MO)'!#REF!</definedName>
    <definedName name="_xlnm.Print_Titles" localSheetId="10">'3.0 - Custos Dependentes (Km)'!#REF!</definedName>
    <definedName name="_xlnm.Print_Titles" localSheetId="11">'4.0 - Custos Fixos'!#REF!</definedName>
    <definedName name="_xlnm.Print_Titles" localSheetId="12">'5.0 - Custos Destinação'!#REF!</definedName>
    <definedName name="_xlnm.Print_Titles" localSheetId="6">'Dados Gerais RSS'!$1:$1</definedName>
    <definedName name="TOTAL_GERAL_DA_OBRA" localSheetId="7">#REF!</definedName>
    <definedName name="TOTAL_GERAL_DA_OBRA" localSheetId="5">#REF!</definedName>
    <definedName name="TOTAL_GERAL_DA_OBRA" localSheetId="4">#REF!</definedName>
    <definedName name="TOTAL_GERAL_DA_OBRA">'[3]Tab. Procv 1'!$D$495</definedName>
    <definedName name="TOTAL_GERAL_DO_SUBTÍTULO_A" localSheetId="12">'[3]Tab. Procv 1'!#REF!</definedName>
    <definedName name="TOTAL_GERAL_DO_SUBTÍTULO_A" localSheetId="3">'[3]Tab. Procv 1'!#REF!</definedName>
    <definedName name="TOTAL_GERAL_DO_SUBTÍTULO_A" localSheetId="7">#REF!</definedName>
    <definedName name="TOTAL_GERAL_DO_SUBTÍTULO_A" localSheetId="1">'[3]Tab. Procv 1'!#REF!</definedName>
    <definedName name="TOTAL_GERAL_DO_SUBTÍTULO_A" localSheetId="5">#REF!</definedName>
    <definedName name="TOTAL_GERAL_DO_SUBTÍTULO_A" localSheetId="4">#REF!</definedName>
    <definedName name="TOTAL_GERAL_DO_SUBTÍTULO_A">'[3]Tab. Procv 1'!#REF!</definedName>
    <definedName name="tr" localSheetId="12">#REF!</definedName>
    <definedName name="tr" localSheetId="3">#REF!</definedName>
    <definedName name="tr" localSheetId="7">#REF!</definedName>
    <definedName name="tr" localSheetId="1">#REF!</definedName>
    <definedName name="tr" localSheetId="5">#REF!</definedName>
    <definedName name="tr" localSheetId="4">#REF!</definedName>
    <definedName name="tr">#REF!</definedName>
    <definedName name="trhwt" localSheetId="12">#REF!</definedName>
    <definedName name="trhwt" localSheetId="3">#REF!</definedName>
    <definedName name="trhwt" localSheetId="7">#REF!</definedName>
    <definedName name="trhwt" localSheetId="1">#REF!</definedName>
    <definedName name="trhwt" localSheetId="5">#REF!</definedName>
    <definedName name="trhwt" localSheetId="4">#REF!</definedName>
    <definedName name="trhwt">#REF!</definedName>
    <definedName name="tribobó" localSheetId="12">#REF!</definedName>
    <definedName name="tribobó" localSheetId="3">#REF!</definedName>
    <definedName name="tribobó" localSheetId="7">#REF!</definedName>
    <definedName name="tribobó" localSheetId="1">#REF!</definedName>
    <definedName name="tribobó" localSheetId="5">#REF!</definedName>
    <definedName name="tribobó" localSheetId="4">#REF!</definedName>
    <definedName name="tribobó">#REF!</definedName>
    <definedName name="trindade" localSheetId="12">#REF!</definedName>
    <definedName name="trindade" localSheetId="3">#REF!</definedName>
    <definedName name="trindade" localSheetId="7">#REF!</definedName>
    <definedName name="trindade" localSheetId="1">#REF!</definedName>
    <definedName name="trindade" localSheetId="5">#REF!</definedName>
    <definedName name="trindade" localSheetId="4">#REF!</definedName>
    <definedName name="trindade">#REF!</definedName>
    <definedName name="TRTR" localSheetId="12">#REF!</definedName>
    <definedName name="TRTR" localSheetId="3">#REF!</definedName>
    <definedName name="TRTR" localSheetId="7">#REF!</definedName>
    <definedName name="TRTR" localSheetId="1">#REF!</definedName>
    <definedName name="TRTR" localSheetId="5">#REF!</definedName>
    <definedName name="TRTR" localSheetId="4">#REF!</definedName>
    <definedName name="TRTR">#REF!</definedName>
    <definedName name="tshrshrh" localSheetId="12">#REF!</definedName>
    <definedName name="tshrshrh" localSheetId="3">#REF!</definedName>
    <definedName name="tshrshrh" localSheetId="7">#REF!</definedName>
    <definedName name="tshrshrh" localSheetId="1">#REF!</definedName>
    <definedName name="tshrshrh" localSheetId="5">#REF!</definedName>
    <definedName name="tshrshrh" localSheetId="4">#REF!</definedName>
    <definedName name="tshrshrh">#REF!</definedName>
    <definedName name="twet" localSheetId="12">'[2]Memo RERA'!#REF!</definedName>
    <definedName name="twet" localSheetId="3">'[2]Memo RERA'!#REF!</definedName>
    <definedName name="twet" localSheetId="7">'[2]Memo RERA'!#REF!</definedName>
    <definedName name="twet" localSheetId="1">'[2]Memo RERA'!#REF!</definedName>
    <definedName name="twet" localSheetId="5">'[2]Memo RERA'!#REF!</definedName>
    <definedName name="twet" localSheetId="4">'[2]Memo RERA'!#REF!</definedName>
    <definedName name="twet">'[2]Memo RERA'!#REF!</definedName>
    <definedName name="ty5yryh" localSheetId="12">[1]Plan1!#REF!</definedName>
    <definedName name="ty5yryh" localSheetId="3">[1]Plan1!#REF!</definedName>
    <definedName name="ty5yryh" localSheetId="7">[1]Plan1!#REF!</definedName>
    <definedName name="ty5yryh" localSheetId="1">[1]Plan1!#REF!</definedName>
    <definedName name="ty5yryh" localSheetId="5">[1]Plan1!#REF!</definedName>
    <definedName name="ty5yryh" localSheetId="4">[1]Plan1!#REF!</definedName>
    <definedName name="ty5yryh">[1]Plan1!#REF!</definedName>
    <definedName name="TYE56UE5" localSheetId="12">#REF!</definedName>
    <definedName name="TYE56UE5" localSheetId="3">#REF!</definedName>
    <definedName name="TYE56UE5" localSheetId="7">#REF!</definedName>
    <definedName name="TYE56UE5" localSheetId="1">#REF!</definedName>
    <definedName name="TYE56UE5">#REF!</definedName>
    <definedName name="tyewr" localSheetId="12">#REF!</definedName>
    <definedName name="tyewr" localSheetId="3">#REF!</definedName>
    <definedName name="tyewr" localSheetId="7">#REF!</definedName>
    <definedName name="tyewr" localSheetId="1">#REF!</definedName>
    <definedName name="tyewr" localSheetId="5">#REF!</definedName>
    <definedName name="tyewr" localSheetId="4">#REF!</definedName>
    <definedName name="tyewr">#REF!</definedName>
    <definedName name="tyrthyhyrhyh" localSheetId="12">[1]Plan1!#REF!</definedName>
    <definedName name="tyrthyhyrhyh" localSheetId="3">[1]Plan1!#REF!</definedName>
    <definedName name="tyrthyhyrhyh" localSheetId="7">[1]Plan1!#REF!</definedName>
    <definedName name="tyrthyhyrhyh" localSheetId="1">[1]Plan1!#REF!</definedName>
    <definedName name="tyrthyhyrhyh" localSheetId="4">[1]Plan1!#REF!</definedName>
    <definedName name="tyrthyhyrhyh">[1]Plan1!#REF!</definedName>
    <definedName name="tytyehjet" localSheetId="12">#REF!</definedName>
    <definedName name="tytyehjet" localSheetId="3">#REF!</definedName>
    <definedName name="tytyehjet" localSheetId="7">#REF!</definedName>
    <definedName name="tytyehjet" localSheetId="1">#REF!</definedName>
    <definedName name="tytyehjet" localSheetId="5">#REF!</definedName>
    <definedName name="tytyehjet" localSheetId="4">#REF!</definedName>
    <definedName name="tytyehjet">#REF!</definedName>
    <definedName name="u74u4u" localSheetId="12">#REF!</definedName>
    <definedName name="u74u4u" localSheetId="3">#REF!</definedName>
    <definedName name="u74u4u" localSheetId="7">#REF!</definedName>
    <definedName name="u74u4u" localSheetId="1">#REF!</definedName>
    <definedName name="u74u4u" localSheetId="5">#REF!</definedName>
    <definedName name="u74u4u" localSheetId="4">#REF!</definedName>
    <definedName name="u74u4u">#REF!</definedName>
    <definedName name="ue" localSheetId="12">'[2]Memo RERA'!#REF!</definedName>
    <definedName name="ue" localSheetId="3">'[2]Memo RERA'!#REF!</definedName>
    <definedName name="ue" localSheetId="7">'[2]Memo RERA'!#REF!</definedName>
    <definedName name="ue" localSheetId="1">'[2]Memo RERA'!#REF!</definedName>
    <definedName name="ue" localSheetId="5">'[2]Memo RERA'!#REF!</definedName>
    <definedName name="ue" localSheetId="4">'[2]Memo RERA'!#REF!</definedName>
    <definedName name="ue">'[2]Memo RERA'!#REF!</definedName>
    <definedName name="usina" localSheetId="12">#REF!</definedName>
    <definedName name="usina" localSheetId="3">#REF!</definedName>
    <definedName name="usina" localSheetId="7">#REF!</definedName>
    <definedName name="usina" localSheetId="1">#REF!</definedName>
    <definedName name="usina" localSheetId="5">#REF!</definedName>
    <definedName name="usina" localSheetId="4">#REF!</definedName>
    <definedName name="usina">#REF!</definedName>
    <definedName name="vfds" localSheetId="12">#REF!</definedName>
    <definedName name="vfds" localSheetId="3">#REF!</definedName>
    <definedName name="vfds" localSheetId="7">#REF!</definedName>
    <definedName name="vfds" localSheetId="1">#REF!</definedName>
    <definedName name="vfds" localSheetId="5">#REF!</definedName>
    <definedName name="vfds" localSheetId="4">#REF!</definedName>
    <definedName name="vfds">#REF!</definedName>
    <definedName name="vfergqerg" localSheetId="12">#REF!</definedName>
    <definedName name="vfergqerg" localSheetId="3">#REF!</definedName>
    <definedName name="vfergqerg" localSheetId="7">#REF!</definedName>
    <definedName name="vfergqerg" localSheetId="1">#REF!</definedName>
    <definedName name="vfergqerg" localSheetId="5">#REF!</definedName>
    <definedName name="vfergqerg" localSheetId="4">#REF!</definedName>
    <definedName name="vfergqerg">#REF!</definedName>
    <definedName name="vfzdgg" localSheetId="12">[1]Plan1!#REF!</definedName>
    <definedName name="vfzdgg" localSheetId="3">[1]Plan1!#REF!</definedName>
    <definedName name="vfzdgg" localSheetId="1">[1]Plan1!#REF!</definedName>
    <definedName name="vfzdgg">[1]Plan1!#REF!</definedName>
    <definedName name="VGADFG" localSheetId="12">#REF!</definedName>
    <definedName name="VGADFG" localSheetId="3">#REF!</definedName>
    <definedName name="VGADFG" localSheetId="7">#REF!</definedName>
    <definedName name="VGADFG" localSheetId="1">#REF!</definedName>
    <definedName name="VGADFG" localSheetId="5">#REF!</definedName>
    <definedName name="VGADFG" localSheetId="4">#REF!</definedName>
    <definedName name="VGADFG">#REF!</definedName>
    <definedName name="VHJMHFMF" localSheetId="12">[1]Plan1!#REF!</definedName>
    <definedName name="VHJMHFMF" localSheetId="3">[1]Plan1!#REF!</definedName>
    <definedName name="VHJMHFMF" localSheetId="7">[1]Plan1!#REF!</definedName>
    <definedName name="VHJMHFMF" localSheetId="1">[1]Plan1!#REF!</definedName>
    <definedName name="VHJMHFMF" localSheetId="5">[1]Plan1!#REF!</definedName>
    <definedName name="VHJMHFMF" localSheetId="4">[1]Plan1!#REF!</definedName>
    <definedName name="VHJMHFMF">[1]Plan1!#REF!</definedName>
    <definedName name="volumedebrita" localSheetId="12">#REF!</definedName>
    <definedName name="volumedebrita" localSheetId="3">#REF!</definedName>
    <definedName name="volumedebrita" localSheetId="7">#REF!</definedName>
    <definedName name="volumedebrita" localSheetId="1">#REF!</definedName>
    <definedName name="volumedebrita" localSheetId="5">#REF!</definedName>
    <definedName name="volumedebrita" localSheetId="4">#REF!</definedName>
    <definedName name="volumedebrita">#REF!</definedName>
    <definedName name="volumedecorte" localSheetId="12">#REF!</definedName>
    <definedName name="volumedecorte" localSheetId="3">#REF!</definedName>
    <definedName name="volumedecorte" localSheetId="7">#REF!</definedName>
    <definedName name="volumedecorte" localSheetId="1">#REF!</definedName>
    <definedName name="volumedecorte" localSheetId="5">#REF!</definedName>
    <definedName name="volumedecorte" localSheetId="4">#REF!</definedName>
    <definedName name="volumedecorte">#REF!</definedName>
    <definedName name="volumedepv" localSheetId="12">#REF!</definedName>
    <definedName name="volumedepv" localSheetId="3">#REF!</definedName>
    <definedName name="volumedepv" localSheetId="7">#REF!</definedName>
    <definedName name="volumedepv" localSheetId="1">#REF!</definedName>
    <definedName name="volumedepv" localSheetId="5">#REF!</definedName>
    <definedName name="volumedepv" localSheetId="4">#REF!</definedName>
    <definedName name="volumedepv">#REF!</definedName>
    <definedName name="VSFDXGSFDG" localSheetId="12">#REF!</definedName>
    <definedName name="VSFDXGSFDG" localSheetId="3">#REF!</definedName>
    <definedName name="VSFDXGSFDG" localSheetId="7">#REF!</definedName>
    <definedName name="VSFDXGSFDG" localSheetId="1">#REF!</definedName>
    <definedName name="VSFDXGSFDG" localSheetId="5">#REF!</definedName>
    <definedName name="VSFDXGSFDG" localSheetId="4">#REF!</definedName>
    <definedName name="VSFDXGSFDG">#REF!</definedName>
    <definedName name="VZDV" localSheetId="12">#REF!</definedName>
    <definedName name="VZDV" localSheetId="3">#REF!</definedName>
    <definedName name="VZDV" localSheetId="7">#REF!</definedName>
    <definedName name="VZDV" localSheetId="1">#REF!</definedName>
    <definedName name="VZDV" localSheetId="5">#REF!</definedName>
    <definedName name="VZDV" localSheetId="4">#REF!</definedName>
    <definedName name="VZDV">#REF!</definedName>
    <definedName name="VZFB" localSheetId="12">[15]Plan1!#REF!</definedName>
    <definedName name="VZFB" localSheetId="3">[15]Plan1!#REF!</definedName>
    <definedName name="VZFB" localSheetId="7">[15]Plan1!#REF!</definedName>
    <definedName name="VZFB" localSheetId="1">[15]Plan1!#REF!</definedName>
    <definedName name="VZFB" localSheetId="5">[15]Plan1!#REF!</definedName>
    <definedName name="VZFB" localSheetId="4">[15]Plan1!#REF!</definedName>
    <definedName name="VZFB">[15]Plan1!#REF!</definedName>
    <definedName name="wef" localSheetId="12">[7]memo!#REF!</definedName>
    <definedName name="wef" localSheetId="3">[7]memo!#REF!</definedName>
    <definedName name="wef" localSheetId="7">[7]memo!#REF!</definedName>
    <definedName name="wef" localSheetId="1">[7]memo!#REF!</definedName>
    <definedName name="wef" localSheetId="5">[7]memo!#REF!</definedName>
    <definedName name="wef" localSheetId="4">[7]memo!#REF!</definedName>
    <definedName name="wef">[7]memo!#REF!</definedName>
    <definedName name="WETREWQT" localSheetId="12">#REF!</definedName>
    <definedName name="WETREWQT" localSheetId="3">#REF!</definedName>
    <definedName name="WETREWQT" localSheetId="7">#REF!</definedName>
    <definedName name="WETREWQT" localSheetId="1">#REF!</definedName>
    <definedName name="WETREWQT" localSheetId="5">#REF!</definedName>
    <definedName name="WETREWQT" localSheetId="4">#REF!</definedName>
    <definedName name="WETREWQT">#REF!</definedName>
    <definedName name="wfw" localSheetId="12">[16]Plan1!#REF!</definedName>
    <definedName name="wfw" localSheetId="3">[16]Plan1!#REF!</definedName>
    <definedName name="wfw" localSheetId="7">[16]Plan1!#REF!</definedName>
    <definedName name="wfw" localSheetId="1">[16]Plan1!#REF!</definedName>
    <definedName name="wfw" localSheetId="5">[16]Plan1!#REF!</definedName>
    <definedName name="wfw" localSheetId="4">[16]Plan1!#REF!</definedName>
    <definedName name="wfw">[16]Plan1!#REF!</definedName>
    <definedName name="WILLY" localSheetId="12">#REF!</definedName>
    <definedName name="WILLY" localSheetId="3">#REF!</definedName>
    <definedName name="WILLY" localSheetId="7">#REF!</definedName>
    <definedName name="WILLY" localSheetId="1">#REF!</definedName>
    <definedName name="WILLY" localSheetId="5">#REF!</definedName>
    <definedName name="WILLY" localSheetId="4">#REF!</definedName>
    <definedName name="WILLY">#REF!</definedName>
    <definedName name="x" localSheetId="12">#REF!</definedName>
    <definedName name="x" localSheetId="3">#REF!</definedName>
    <definedName name="x" localSheetId="7">#REF!</definedName>
    <definedName name="x" localSheetId="1">#REF!</definedName>
    <definedName name="x" localSheetId="5">#REF!</definedName>
    <definedName name="x" localSheetId="4">#REF!</definedName>
    <definedName name="x">#REF!</definedName>
    <definedName name="xxx" localSheetId="12">#REF!</definedName>
    <definedName name="xxx" localSheetId="3">#REF!</definedName>
    <definedName name="xxx" localSheetId="7">#REF!</definedName>
    <definedName name="xxx" localSheetId="1">#REF!</definedName>
    <definedName name="xxx" localSheetId="5">#REF!</definedName>
    <definedName name="xxx" localSheetId="4">#REF!</definedName>
    <definedName name="xxx">#REF!</definedName>
    <definedName name="XXX010160100" localSheetId="12">#REF!</definedName>
    <definedName name="XXX010160100" localSheetId="3">#REF!</definedName>
    <definedName name="XXX010160100" localSheetId="7">#REF!</definedName>
    <definedName name="XXX010160100" localSheetId="1">#REF!</definedName>
    <definedName name="XXX010160100" localSheetId="5">#REF!</definedName>
    <definedName name="XXX010160100" localSheetId="4">#REF!</definedName>
    <definedName name="XXX010160100">#REF!</definedName>
    <definedName name="y54yqw" localSheetId="12">#REF!</definedName>
    <definedName name="y54yqw" localSheetId="3">#REF!</definedName>
    <definedName name="y54yqw" localSheetId="7">#REF!</definedName>
    <definedName name="y54yqw" localSheetId="1">#REF!</definedName>
    <definedName name="y54yqw" localSheetId="5">#REF!</definedName>
    <definedName name="y54yqw" localSheetId="4">#REF!</definedName>
    <definedName name="y54yqw">#REF!</definedName>
    <definedName name="y64yy6y3" localSheetId="12">#REF!</definedName>
    <definedName name="y64yy6y3" localSheetId="3">#REF!</definedName>
    <definedName name="y64yy6y3" localSheetId="7">#REF!</definedName>
    <definedName name="y64yy6y3" localSheetId="1">#REF!</definedName>
    <definedName name="y64yy6y3" localSheetId="5">#REF!</definedName>
    <definedName name="y64yy6y3" localSheetId="4">#REF!</definedName>
    <definedName name="y64yy6y3">#REF!</definedName>
    <definedName name="YH5EY6RSTUHSEJURE" localSheetId="12">#REF!</definedName>
    <definedName name="YH5EY6RSTUHSEJURE" localSheetId="3">#REF!</definedName>
    <definedName name="YH5EY6RSTUHSEJURE" localSheetId="7">#REF!</definedName>
    <definedName name="YH5EY6RSTUHSEJURE" localSheetId="1">#REF!</definedName>
    <definedName name="YH5EY6RSTUHSEJURE" localSheetId="5">#REF!</definedName>
    <definedName name="YH5EY6RSTUHSEJURE" localSheetId="4">#REF!</definedName>
    <definedName name="YH5EY6RSTUHSEJURE">#REF!</definedName>
    <definedName name="YHWTY" localSheetId="12">#REF!</definedName>
    <definedName name="YHWTY" localSheetId="3">#REF!</definedName>
    <definedName name="YHWTY" localSheetId="7">#REF!</definedName>
    <definedName name="YHWTY" localSheetId="1">#REF!</definedName>
    <definedName name="YHWTY" localSheetId="5">#REF!</definedName>
    <definedName name="YHWTY" localSheetId="4">#REF!</definedName>
    <definedName name="YHWTY">#REF!</definedName>
    <definedName name="zxdfsd" localSheetId="12">#REF!</definedName>
    <definedName name="zxdfsd" localSheetId="3">#REF!</definedName>
    <definedName name="zxdfsd" localSheetId="7">#REF!</definedName>
    <definedName name="zxdfsd" localSheetId="1">#REF!</definedName>
    <definedName name="zxdfsd" localSheetId="5">#REF!</definedName>
    <definedName name="zxdfsd" localSheetId="4">#REF!</definedName>
    <definedName name="zxdfsd">#REF!</definedName>
  </definedNames>
  <calcPr calcId="191029"/>
  <fileRecoveryPr autoRecover="0"/>
</workbook>
</file>

<file path=xl/calcChain.xml><?xml version="1.0" encoding="utf-8"?>
<calcChain xmlns="http://schemas.openxmlformats.org/spreadsheetml/2006/main">
  <c r="H11" i="71" l="1"/>
  <c r="I11" i="71"/>
  <c r="J11" i="71"/>
  <c r="K11" i="71"/>
  <c r="L11" i="71"/>
  <c r="M11" i="71"/>
  <c r="N11" i="71"/>
  <c r="O11" i="71"/>
  <c r="P11" i="71"/>
  <c r="Q11" i="71"/>
  <c r="R11" i="71"/>
  <c r="G11" i="71"/>
  <c r="H5" i="71"/>
  <c r="I5" i="71"/>
  <c r="J5" i="71"/>
  <c r="K5" i="71"/>
  <c r="L5" i="71"/>
  <c r="M5" i="71"/>
  <c r="N5" i="71"/>
  <c r="O5" i="71"/>
  <c r="P5" i="71"/>
  <c r="Q5" i="71"/>
  <c r="R5" i="71"/>
  <c r="H6" i="71"/>
  <c r="I6" i="71"/>
  <c r="J6" i="71"/>
  <c r="K6" i="71"/>
  <c r="L6" i="71"/>
  <c r="M6" i="71"/>
  <c r="N6" i="71"/>
  <c r="O6" i="71"/>
  <c r="P6" i="71"/>
  <c r="Q6" i="71"/>
  <c r="R6" i="71"/>
  <c r="H7" i="71"/>
  <c r="I7" i="71"/>
  <c r="J7" i="71"/>
  <c r="K7" i="71"/>
  <c r="L7" i="71"/>
  <c r="M7" i="71"/>
  <c r="N7" i="71"/>
  <c r="O7" i="71"/>
  <c r="P7" i="71"/>
  <c r="Q7" i="71"/>
  <c r="R7" i="71"/>
  <c r="H8" i="71"/>
  <c r="I8" i="71"/>
  <c r="J8" i="71"/>
  <c r="K8" i="71"/>
  <c r="L8" i="71"/>
  <c r="M8" i="71"/>
  <c r="N8" i="71"/>
  <c r="O8" i="71"/>
  <c r="P8" i="71"/>
  <c r="Q8" i="71"/>
  <c r="R8" i="71"/>
  <c r="H9" i="71"/>
  <c r="I9" i="71"/>
  <c r="J9" i="71"/>
  <c r="K9" i="71"/>
  <c r="L9" i="71"/>
  <c r="M9" i="71"/>
  <c r="N9" i="71"/>
  <c r="O9" i="71"/>
  <c r="P9" i="71"/>
  <c r="Q9" i="71"/>
  <c r="R9" i="71"/>
  <c r="H10" i="71"/>
  <c r="I10" i="71"/>
  <c r="J10" i="71"/>
  <c r="K10" i="71"/>
  <c r="L10" i="71"/>
  <c r="M10" i="71"/>
  <c r="N10" i="71"/>
  <c r="O10" i="71"/>
  <c r="P10" i="71"/>
  <c r="Q10" i="71"/>
  <c r="R10" i="71"/>
  <c r="G10" i="71"/>
  <c r="G9" i="71"/>
  <c r="G8" i="71"/>
  <c r="G7" i="71"/>
  <c r="G6" i="71"/>
  <c r="G5" i="71"/>
  <c r="F6" i="71"/>
  <c r="F7" i="71"/>
  <c r="F8" i="71"/>
  <c r="F9" i="71"/>
  <c r="F10" i="71"/>
  <c r="F5" i="71"/>
  <c r="E6" i="71"/>
  <c r="E7" i="71"/>
  <c r="E8" i="71"/>
  <c r="E9" i="71"/>
  <c r="E10" i="71"/>
  <c r="E5" i="71"/>
  <c r="G6" i="70"/>
  <c r="H6" i="70"/>
  <c r="G7" i="70"/>
  <c r="H7" i="70"/>
  <c r="G8" i="70"/>
  <c r="H8" i="70" s="1"/>
  <c r="G9" i="70"/>
  <c r="H9" i="70" s="1"/>
  <c r="G10" i="70"/>
  <c r="H10" i="70" s="1"/>
  <c r="H5" i="70"/>
  <c r="G5" i="70"/>
  <c r="G25" i="73" l="1"/>
  <c r="E21" i="73"/>
  <c r="G21" i="73" s="1"/>
  <c r="E17" i="73"/>
  <c r="A17" i="73"/>
  <c r="E12" i="73"/>
  <c r="G12" i="73" s="1"/>
  <c r="E8" i="73"/>
  <c r="C8" i="73"/>
  <c r="A8" i="73"/>
  <c r="G17" i="73" l="1"/>
  <c r="C21" i="73" s="1"/>
  <c r="G27" i="73"/>
  <c r="G8" i="73"/>
  <c r="C12" i="73" s="1"/>
  <c r="M13" i="72" l="1"/>
  <c r="N13" i="72"/>
  <c r="O11" i="72"/>
  <c r="K11" i="72"/>
  <c r="K13" i="72" s="1"/>
  <c r="I11" i="72"/>
  <c r="I13" i="72" s="1"/>
  <c r="D3" i="71"/>
  <c r="G64" i="37"/>
  <c r="E9" i="14" l="1"/>
  <c r="H10" i="72"/>
  <c r="E30" i="38" l="1"/>
  <c r="A30" i="38"/>
  <c r="E88" i="37"/>
  <c r="G88" i="37" s="1"/>
  <c r="E129" i="36" l="1"/>
  <c r="G129" i="36" s="1"/>
  <c r="C121" i="36"/>
  <c r="E7" i="36"/>
  <c r="A11" i="35"/>
  <c r="D19" i="33"/>
  <c r="A7" i="35"/>
  <c r="H9" i="72" l="1"/>
  <c r="P9" i="72" l="1"/>
  <c r="P13" i="72" s="1"/>
  <c r="E7" i="14" l="1"/>
  <c r="J8" i="72"/>
  <c r="J13" i="72" s="1"/>
  <c r="O7" i="72"/>
  <c r="G7" i="72" l="1"/>
  <c r="G13" i="72" s="1"/>
  <c r="L8" i="72"/>
  <c r="E6" i="14"/>
  <c r="O8" i="72"/>
  <c r="H8" i="72"/>
  <c r="H13" i="72" s="1"/>
  <c r="L10" i="72"/>
  <c r="L7" i="72" l="1"/>
  <c r="L13" i="72" s="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G98" i="37"/>
  <c r="A121" i="36"/>
  <c r="G96" i="38"/>
  <c r="G70" i="38"/>
  <c r="E43" i="36"/>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A19" i="36" l="1"/>
  <c r="A78" i="36"/>
  <c r="G78" i="36" s="1"/>
  <c r="A33" i="36"/>
  <c r="G33" i="36" s="1"/>
  <c r="A54" i="36"/>
  <c r="G54" i="36" s="1"/>
  <c r="A28" i="36"/>
  <c r="G28" i="36" s="1"/>
  <c r="A43" i="36"/>
  <c r="G43" i="36" s="1"/>
  <c r="A38" i="36"/>
  <c r="G38" i="36" s="1"/>
  <c r="A63" i="36"/>
  <c r="G63" i="36" s="1"/>
  <c r="A7" i="36"/>
  <c r="A48" i="36"/>
  <c r="G48" i="36" s="1"/>
  <c r="A68" i="36"/>
  <c r="G68" i="36" s="1"/>
  <c r="G92" i="36" l="1"/>
  <c r="G7" i="36"/>
  <c r="A12" i="36"/>
  <c r="G12" i="36" s="1"/>
  <c r="A23" i="36"/>
  <c r="G23" i="36" s="1"/>
  <c r="G19" i="36"/>
  <c r="G58" i="36" l="1"/>
  <c r="G134" i="36" s="1"/>
  <c r="E136" i="36" s="1"/>
  <c r="G136" i="36" s="1"/>
  <c r="F10" i="57" l="1"/>
  <c r="A4" i="36"/>
  <c r="H10" i="57" l="1"/>
  <c r="T10" i="71" l="1"/>
  <c r="U10" i="71" s="1"/>
  <c r="T7" i="71"/>
  <c r="U7" i="71" s="1"/>
  <c r="T9" i="71" l="1"/>
  <c r="U9" i="71" s="1"/>
  <c r="T6" i="71"/>
  <c r="U6" i="71" s="1"/>
  <c r="C34" i="21" l="1"/>
  <c r="D18" i="33" s="1"/>
  <c r="D20" i="33" s="1"/>
  <c r="E11" i="37" s="1"/>
  <c r="G11" i="37" l="1"/>
  <c r="G14" i="37" s="1"/>
  <c r="E36" i="37"/>
  <c r="G36" i="37" l="1"/>
  <c r="G40" i="37" s="1"/>
  <c r="E74" i="37"/>
  <c r="G74" i="37" s="1"/>
  <c r="G77" i="37" s="1"/>
  <c r="E5" i="14"/>
  <c r="D15" i="33"/>
  <c r="D16" i="33" s="1"/>
  <c r="D17" i="33" s="1"/>
  <c r="F16" i="57" s="1"/>
  <c r="F13" i="57" s="1"/>
  <c r="H13" i="57" s="1"/>
  <c r="G101" i="37" l="1"/>
  <c r="F11" i="57"/>
  <c r="F14" i="57" s="1"/>
  <c r="A3" i="37"/>
  <c r="H11" i="57" l="1"/>
  <c r="O9" i="72"/>
  <c r="F20" i="57" l="1"/>
  <c r="F22" i="57" s="1"/>
  <c r="F18" i="57"/>
  <c r="I18" i="57" s="1"/>
  <c r="E8" i="14"/>
  <c r="H14" i="57"/>
  <c r="F6" i="72"/>
  <c r="F13" i="72" s="1"/>
  <c r="J11" i="57" l="1"/>
  <c r="J13" i="57"/>
  <c r="E13" i="57"/>
  <c r="H18" i="57"/>
  <c r="J18" i="57" s="1"/>
  <c r="D3" i="35"/>
  <c r="J12" i="57"/>
  <c r="H22" i="57"/>
  <c r="D3" i="38"/>
  <c r="E12" i="57"/>
  <c r="E9" i="57"/>
  <c r="J10" i="57"/>
  <c r="D4" i="36"/>
  <c r="E10" i="57"/>
  <c r="J9" i="57"/>
  <c r="F25" i="57"/>
  <c r="D3" i="37"/>
  <c r="E11" i="57"/>
  <c r="O6" i="72"/>
  <c r="O13" i="72" s="1"/>
  <c r="F14" i="72" s="1"/>
  <c r="H25" i="57" l="1"/>
  <c r="T8" i="71" l="1"/>
  <c r="U8" i="71" s="1"/>
  <c r="G11" i="70"/>
  <c r="H11" i="70"/>
  <c r="F11" i="71" l="1"/>
  <c r="T5" i="71" l="1"/>
  <c r="U5" i="71" s="1"/>
  <c r="T11" i="71" l="1"/>
  <c r="U11" i="71" l="1"/>
</calcChain>
</file>

<file path=xl/sharedStrings.xml><?xml version="1.0" encoding="utf-8"?>
<sst xmlns="http://schemas.openxmlformats.org/spreadsheetml/2006/main" count="1022" uniqueCount="504">
  <si>
    <t>ITEM</t>
  </si>
  <si>
    <t>DESCRIÇÃO</t>
  </si>
  <si>
    <t>QUANTIDADE</t>
  </si>
  <si>
    <t>1.1</t>
  </si>
  <si>
    <t>TOTAL</t>
  </si>
  <si>
    <t>CÓDIGO</t>
  </si>
  <si>
    <t>1.2</t>
  </si>
  <si>
    <t>UNID</t>
  </si>
  <si>
    <t>1.3</t>
  </si>
  <si>
    <t>Pá</t>
  </si>
  <si>
    <t>1.4</t>
  </si>
  <si>
    <t>1.5</t>
  </si>
  <si>
    <t>1.6</t>
  </si>
  <si>
    <t>Bota</t>
  </si>
  <si>
    <t>Meses</t>
  </si>
  <si>
    <t>Semanas/ano</t>
  </si>
  <si>
    <t>Hora/Dia</t>
  </si>
  <si>
    <t>Extensão Total ( Média/diária)</t>
  </si>
  <si>
    <t>Duração Trajeto (Média/Diária)</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</si>
  <si>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</si>
  <si>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</si>
  <si>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</si>
  <si>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</si>
  <si>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</si>
  <si>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</si>
  <si>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</si>
  <si>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</si>
  <si>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</si>
  <si>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</si>
  <si>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</si>
  <si>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</si>
  <si>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</si>
  <si>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</si>
  <si>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</si>
  <si>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</si>
  <si>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</si>
  <si>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</si>
  <si>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</si>
  <si>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</si>
  <si>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</si>
  <si>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</si>
  <si>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</si>
  <si>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</si>
  <si>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</si>
  <si>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</si>
  <si>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</si>
  <si>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</si>
  <si>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</si>
  <si>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</si>
  <si>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</si>
  <si>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</si>
  <si>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</si>
  <si>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</si>
  <si>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</si>
  <si>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</si>
  <si>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</si>
  <si>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</si>
  <si>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</si>
  <si>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</si>
  <si>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</si>
  <si>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</si>
  <si>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</si>
  <si>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</si>
  <si>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</si>
  <si>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</si>
  <si>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</si>
  <si>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</si>
  <si>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</si>
  <si>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</si>
  <si>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</si>
  <si>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</si>
  <si>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</si>
  <si>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</si>
  <si>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</si>
  <si>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</si>
  <si>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</si>
  <si>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</si>
  <si>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</si>
  <si>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</si>
  <si>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</si>
  <si>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</si>
  <si>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</si>
  <si>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</si>
  <si>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</si>
  <si>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</si>
  <si>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</si>
  <si>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</si>
  <si>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</si>
  <si>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</si>
  <si>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</si>
  <si>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</si>
  <si>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</si>
  <si>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</si>
  <si>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</si>
  <si>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</si>
  <si>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</si>
  <si>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</si>
  <si>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</si>
  <si>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</si>
  <si>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</si>
  <si>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</si>
  <si>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</si>
  <si>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</si>
  <si>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</si>
  <si>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</si>
  <si>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</si>
  <si>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</si>
  <si>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</si>
  <si>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</si>
  <si>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</si>
  <si>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</si>
  <si>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</si>
  <si>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</si>
  <si>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</si>
  <si>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</si>
  <si>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</si>
  <si>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</si>
  <si>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</si>
  <si>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</si>
  <si>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</si>
  <si>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</si>
  <si>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</si>
  <si>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</si>
  <si>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</si>
  <si>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</si>
  <si>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</si>
  <si>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</si>
  <si>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</si>
  <si>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</si>
  <si>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</si>
  <si>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</si>
  <si>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</si>
  <si>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</si>
  <si>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</si>
  <si>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</si>
  <si>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</si>
  <si>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</si>
  <si>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</si>
  <si>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</si>
  <si>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</si>
  <si>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</si>
  <si>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</si>
  <si>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</si>
  <si>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</si>
  <si>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</si>
  <si>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</si>
  <si>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</si>
  <si>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</si>
  <si>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</si>
  <si>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</si>
  <si>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</si>
  <si>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</si>
  <si>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</si>
  <si>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</si>
  <si>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</si>
  <si>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</si>
  <si>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</si>
  <si>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</si>
  <si>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</si>
  <si>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</si>
  <si>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</si>
  <si>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</si>
  <si>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</si>
  <si>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</si>
  <si>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</si>
  <si>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</si>
  <si>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</si>
  <si>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</si>
  <si>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</si>
  <si>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</si>
  <si>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</si>
  <si>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</si>
  <si>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</si>
  <si>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</si>
  <si>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</si>
  <si>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</si>
  <si>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</si>
  <si>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</si>
  <si>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</si>
  <si>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</si>
  <si>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</si>
  <si>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</si>
  <si>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</si>
  <si>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</si>
  <si>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</si>
  <si>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</si>
  <si>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</si>
  <si>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</si>
  <si>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</si>
  <si>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</si>
  <si>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</si>
  <si>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</si>
  <si>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</si>
  <si>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</si>
  <si>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</si>
  <si>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</si>
  <si>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</si>
  <si>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</si>
  <si>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</si>
  <si>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</si>
  <si>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</si>
  <si>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</si>
  <si>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</si>
  <si>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</si>
  <si>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</si>
  <si>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</si>
  <si>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</si>
  <si>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</si>
  <si>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</si>
  <si>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</si>
  <si>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</si>
  <si>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</si>
  <si>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</si>
  <si>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</si>
  <si>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</si>
  <si>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</si>
  <si>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</si>
  <si>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</si>
  <si>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</si>
  <si>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</si>
  <si>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</si>
  <si>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</si>
  <si>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</si>
  <si>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</si>
  <si>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</si>
  <si>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</si>
  <si>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</si>
  <si>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</si>
  <si>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</si>
  <si>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</si>
  <si>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</si>
  <si>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</si>
  <si>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</si>
  <si>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</si>
  <si>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</si>
  <si>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</si>
  <si>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</si>
  <si>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</si>
  <si>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</si>
  <si>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</si>
  <si>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</si>
  <si>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</si>
  <si>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</si>
  <si>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</si>
  <si>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</si>
  <si>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</si>
  <si>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</si>
  <si>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</si>
  <si>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</si>
  <si>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</si>
  <si>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</si>
  <si>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</si>
  <si>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</si>
  <si>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</si>
  <si>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</si>
  <si>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</si>
  <si>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</si>
  <si>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</si>
  <si>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</si>
  <si>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</si>
  <si>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</si>
  <si>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</si>
  <si>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</si>
  <si>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</si>
  <si>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</si>
  <si>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</si>
  <si>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</si>
  <si>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</si>
  <si>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</si>
  <si>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</si>
  <si>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</si>
  <si>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</si>
  <si>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</si>
  <si>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</si>
  <si>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</si>
  <si>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</si>
  <si>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</si>
  <si>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</si>
  <si>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</si>
  <si>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</si>
  <si>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</si>
  <si>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</si>
  <si>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</si>
  <si>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</si>
  <si>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</si>
  <si>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</si>
  <si>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</si>
  <si>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</si>
  <si>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</si>
  <si>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</si>
  <si>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</si>
  <si>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</si>
  <si>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</si>
  <si>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</si>
  <si>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</si>
  <si>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</si>
  <si>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</si>
  <si>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</si>
  <si>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</si>
  <si>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</si>
  <si>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</si>
  <si>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</si>
  <si>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</si>
  <si>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</si>
  <si>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</si>
  <si>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</si>
  <si>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</si>
  <si>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</si>
  <si>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</si>
  <si>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</si>
  <si>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</si>
  <si>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</si>
  <si>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</si>
  <si>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</si>
  <si>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</si>
  <si>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</si>
  <si>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</si>
  <si>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</si>
  <si>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</si>
  <si>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</si>
  <si>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</si>
  <si>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</si>
  <si>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</si>
  <si>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</si>
  <si>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</si>
  <si>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</si>
  <si>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</si>
  <si>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</si>
  <si>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</si>
  <si>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</si>
  <si>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</si>
  <si>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</si>
  <si>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</si>
  <si>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</si>
  <si>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</si>
  <si>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</si>
  <si>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</si>
  <si>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</si>
  <si>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</si>
  <si>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</si>
  <si>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</si>
  <si>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</si>
  <si>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</si>
  <si>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</si>
  <si>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</si>
  <si>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</si>
  <si>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</si>
  <si>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</si>
  <si>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</si>
  <si>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</si>
  <si>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</si>
  <si>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</si>
  <si>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</si>
  <si>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</si>
  <si>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</si>
  <si>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</si>
  <si>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</si>
  <si>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</si>
  <si>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</si>
  <si>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</si>
  <si>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</si>
  <si>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</si>
  <si>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</si>
  <si>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</si>
  <si>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</si>
  <si>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</si>
  <si>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</si>
  <si>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</si>
  <si>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</si>
  <si>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</si>
  <si>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</si>
  <si>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</si>
  <si>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</si>
  <si>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</si>
  <si>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</si>
  <si>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</si>
  <si>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</si>
  <si>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</si>
  <si>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</si>
  <si>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</si>
  <si>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</si>
  <si>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</si>
  <si>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</si>
  <si>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</si>
  <si>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</si>
  <si>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</si>
  <si>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</si>
  <si>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</si>
  <si>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</si>
  <si>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</si>
  <si>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</si>
  <si>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</si>
  <si>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</si>
  <si>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</si>
  <si>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</si>
  <si>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</si>
  <si>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</si>
  <si>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</si>
  <si>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</si>
  <si>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</si>
  <si>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</si>
  <si>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m³</t>
  </si>
  <si>
    <t>SERVIÇO</t>
  </si>
  <si>
    <t>2.7</t>
  </si>
  <si>
    <t>2.6</t>
  </si>
  <si>
    <t>2.8</t>
  </si>
  <si>
    <t>m²</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</si>
  <si>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</si>
  <si>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</si>
  <si>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</si>
  <si>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</si>
  <si>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</si>
  <si>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</si>
  <si>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</si>
  <si>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</si>
  <si>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</si>
  <si>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</si>
  <si>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</si>
  <si>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</si>
  <si>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</si>
  <si>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</si>
  <si>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</si>
  <si>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</si>
  <si>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</si>
  <si>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</si>
  <si>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</si>
  <si>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</si>
  <si>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equipe</t>
  </si>
  <si>
    <t>SERVIÇO: CONTRATAÇÃO DE EMPRESA PARA REALIZAÇÃO DOS SERVIÇOS DE LIMPEZA URBANA</t>
  </si>
  <si>
    <t xml:space="preserve">VALOR UNITÁRIO  </t>
  </si>
  <si>
    <t>COMPOSIÇÃO</t>
  </si>
  <si>
    <t>Coleta e Transporte de Resíduos Sólidos Domiciliares</t>
  </si>
  <si>
    <t>ton</t>
  </si>
  <si>
    <t>VALOR MÉDIO MENSAL</t>
  </si>
  <si>
    <t>VALOR PARA 12 MESES</t>
  </si>
  <si>
    <t>Varrição Manual de vias</t>
  </si>
  <si>
    <t>Serviço de Roçada de vias e logradouros Públicos</t>
  </si>
  <si>
    <t>Serviço de Recolhimento de Entulho</t>
  </si>
  <si>
    <t>Administração Local</t>
  </si>
  <si>
    <t>unidade</t>
  </si>
  <si>
    <t xml:space="preserve">TOTAL </t>
  </si>
  <si>
    <t>Serviço de Capina e Pintura de Guias de Rua</t>
  </si>
  <si>
    <t>Serviço de Poda</t>
  </si>
  <si>
    <r>
      <t>m</t>
    </r>
    <r>
      <rPr>
        <b/>
        <sz val="10"/>
        <color theme="1"/>
        <rFont val="Arial"/>
        <family val="2"/>
      </rPr>
      <t>²</t>
    </r>
  </si>
  <si>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</si>
  <si>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</si>
  <si>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</si>
  <si>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</si>
  <si>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</si>
  <si>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</si>
  <si>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</si>
  <si>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</si>
  <si>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</si>
  <si>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</si>
  <si>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</si>
  <si>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</si>
  <si>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</si>
  <si>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</si>
  <si>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</si>
  <si>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</si>
  <si>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</si>
  <si>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</si>
  <si>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</si>
  <si>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Coleta e Transporte de RSD</t>
  </si>
  <si>
    <t>Varrição Manual</t>
  </si>
  <si>
    <t>Roçada de Vias</t>
  </si>
  <si>
    <t>Recolhimento de Entulho</t>
  </si>
  <si>
    <t>Capina/ Raspagem / Pintura de Guias de rua</t>
  </si>
  <si>
    <t>Varredor</t>
  </si>
  <si>
    <t>Auxiliar de Limpeza</t>
  </si>
  <si>
    <t>Auxiliar de Jardinagem</t>
  </si>
  <si>
    <t>Operador de Motosserra</t>
  </si>
  <si>
    <t>Operador de Roçadeira</t>
  </si>
  <si>
    <t>Administração</t>
  </si>
  <si>
    <t>Operador de máquinas</t>
  </si>
  <si>
    <t>Auxiliar de Escritório</t>
  </si>
  <si>
    <t>Total de funcionários</t>
  </si>
  <si>
    <t>EMOP Fevereiro/2019</t>
  </si>
  <si>
    <t>elem 02929 - EMOP fev/2019</t>
  </si>
  <si>
    <t>elem 0220 - EMOP fev/2019</t>
  </si>
  <si>
    <t>elem 0808 - EMOP fev/2019</t>
  </si>
  <si>
    <t>ao mês (fev/2019)</t>
  </si>
  <si>
    <t>Poda / Recolhimento de Galharia</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</si>
  <si>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</si>
  <si>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</si>
  <si>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</si>
  <si>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</si>
  <si>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</si>
  <si>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</si>
  <si>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</si>
  <si>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</si>
  <si>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</si>
  <si>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</si>
  <si>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</si>
  <si>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</si>
  <si>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</si>
  <si>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</si>
  <si>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</si>
  <si>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</si>
  <si>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</si>
  <si>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</si>
  <si>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</si>
  <si>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</si>
  <si>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Referência: EMOP- DEZEMBRO/2020; CCT 2018/2019 e CCT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</si>
</sst>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9" formatCode="0.000000"/>
    <numFmt numFmtId="180" formatCode="0.0000"/>
    <numFmt numFmtId="181" formatCode="0.00000"/>
    <numFmt numFmtId="182" formatCode="#,##0.0"/>
    <numFmt numFmtId="183" formatCode="0.0"/>
    <numFmt numFmtId="184" formatCode="0.0000%"/>
    <numFmt numFmtId="191" formatCode="#,##0.00000"/>
    <numFmt numFmtId="194" formatCode="#,##0.000000000"/>
  </numFmts>
  <fonts count="55">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color theme="1"/>
      <name val="Arial"/>
      <family val="2"/>
    </font>
    <font>
      <b/>
      <sz val="8"/>
      <color theme="0"/>
      <name val="Arial"/>
      <family val="2"/>
    </font>
    <font>
      <b/>
      <sz val="8"/>
      <color theme="1"/>
      <name val="Arial"/>
      <family val="2"/>
    </font>
    <font>
      <sz val="8"/>
      <color rgb="FFFFFFFF"/>
      <name val="Arial"/>
      <family val="2"/>
    </font>
  </fonts>
  <fills count="48">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34998626667073579"/>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0">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19" applyNumberFormat="0" applyAlignment="0" applyProtection="0"/>
    <xf numFmtId="0" fontId="13" fillId="18" borderId="20" applyNumberFormat="0" applyAlignment="0" applyProtection="0"/>
    <xf numFmtId="0" fontId="14" fillId="0" borderId="21"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19"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2" applyNumberFormat="0" applyFont="0" applyAlignment="0" applyProtection="0"/>
    <xf numFmtId="0" fontId="18" fillId="17" borderId="2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25" fillId="0" borderId="27" applyNumberFormat="0" applyFill="0" applyAlignment="0" applyProtection="0"/>
    <xf numFmtId="0" fontId="1" fillId="24" borderId="22"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12" fillId="17" borderId="19" applyNumberFormat="0" applyAlignment="0" applyProtection="0"/>
    <xf numFmtId="0" fontId="14" fillId="0" borderId="21" applyNumberFormat="0" applyFill="0" applyAlignment="0" applyProtection="0"/>
    <xf numFmtId="0" fontId="13" fillId="18" borderId="20" applyNumberFormat="0" applyAlignment="0" applyProtection="0"/>
    <xf numFmtId="0" fontId="28" fillId="0" borderId="28">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19" applyNumberFormat="0" applyAlignment="0" applyProtection="0"/>
    <xf numFmtId="0" fontId="14" fillId="0" borderId="21"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2" applyNumberFormat="0" applyFont="0" applyAlignment="0" applyProtection="0"/>
    <xf numFmtId="170" fontId="7" fillId="0" borderId="29">
      <alignment horizontal="center" vertical="center"/>
    </xf>
    <xf numFmtId="0" fontId="18" fillId="17" borderId="2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4" applyNumberFormat="0" applyFill="0" applyAlignment="0" applyProtection="0"/>
    <xf numFmtId="173" fontId="34" fillId="0" borderId="0">
      <alignment horizontal="left" vertical="top"/>
    </xf>
    <xf numFmtId="0" fontId="13" fillId="45" borderId="20"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0" applyNumberFormat="0" applyFont="0" applyBorder="0" applyAlignment="0">
      <alignment horizontal="justify" vertical="top" wrapText="1"/>
    </xf>
    <xf numFmtId="44" fontId="9" fillId="0" borderId="0" applyFont="0" applyFill="0" applyBorder="0" applyAlignment="0" applyProtection="0"/>
    <xf numFmtId="44" fontId="5" fillId="0" borderId="0" applyFont="0" applyFill="0" applyBorder="0" applyAlignment="0" applyProtection="0"/>
  </cellStyleXfs>
  <cellXfs count="565">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4"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1" fillId="0" borderId="32" xfId="0" applyFont="1" applyBorder="1" applyAlignment="1">
      <alignment horizontal="right" vertical="top" wrapText="1"/>
    </xf>
    <xf numFmtId="0" fontId="1" fillId="0" borderId="33" xfId="0" applyFont="1" applyBorder="1" applyAlignment="1">
      <alignment horizontal="center" vertical="top" wrapText="1"/>
    </xf>
    <xf numFmtId="0" fontId="1" fillId="0" borderId="34" xfId="0" applyFont="1" applyBorder="1"/>
    <xf numFmtId="0" fontId="1" fillId="0" borderId="32"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43"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44" xfId="51" applyNumberFormat="1" applyFont="1" applyFill="1" applyBorder="1" applyAlignment="1">
      <alignment vertical="center"/>
    </xf>
    <xf numFmtId="4" fontId="42" fillId="0" borderId="43"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43" xfId="51" applyNumberFormat="1" applyFont="1" applyFill="1" applyBorder="1" applyAlignment="1">
      <alignment horizontal="center" vertical="center"/>
    </xf>
    <xf numFmtId="4" fontId="1" fillId="0" borderId="43" xfId="51" applyNumberFormat="1" applyFont="1" applyFill="1" applyBorder="1" applyAlignment="1">
      <alignment horizontal="center" vertical="center"/>
    </xf>
    <xf numFmtId="4" fontId="1" fillId="0" borderId="0" xfId="51" applyNumberFormat="1" applyFont="1" applyFill="1"/>
    <xf numFmtId="4" fontId="1" fillId="0" borderId="43" xfId="51" applyNumberFormat="1" applyFont="1" applyFill="1" applyBorder="1" applyAlignment="1">
      <alignment horizontal="center" vertical="center" wrapText="1"/>
    </xf>
    <xf numFmtId="4" fontId="3" fillId="0" borderId="46"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44" xfId="51" applyNumberFormat="1" applyFont="1" applyFill="1" applyBorder="1" applyAlignment="1">
      <alignment horizontal="center" vertical="center"/>
    </xf>
    <xf numFmtId="4" fontId="3" fillId="0" borderId="42"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47" xfId="51" applyNumberFormat="1" applyFont="1" applyFill="1" applyBorder="1" applyAlignment="1">
      <alignment horizontal="center" vertical="center"/>
    </xf>
    <xf numFmtId="0" fontId="3" fillId="0" borderId="0" xfId="51" applyFont="1" applyFill="1"/>
    <xf numFmtId="4" fontId="1" fillId="0" borderId="43"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44"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44" xfId="51" applyNumberFormat="1" applyFont="1" applyFill="1" applyBorder="1" applyAlignment="1">
      <alignment horizontal="right" vertical="center"/>
    </xf>
    <xf numFmtId="0" fontId="40" fillId="0" borderId="43"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43" xfId="51" applyFont="1" applyFill="1" applyBorder="1" applyAlignment="1">
      <alignment vertical="center"/>
    </xf>
    <xf numFmtId="0" fontId="1" fillId="0" borderId="0" xfId="51" quotePrefix="1" applyFont="1" applyFill="1" applyBorder="1" applyAlignment="1">
      <alignment horizontal="center" vertical="center"/>
    </xf>
    <xf numFmtId="0" fontId="1" fillId="0" borderId="44" xfId="51" applyFont="1" applyFill="1" applyBorder="1" applyAlignment="1">
      <alignment vertical="center"/>
    </xf>
    <xf numFmtId="4" fontId="40" fillId="0" borderId="43"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44" xfId="51" quotePrefix="1" applyFont="1" applyFill="1" applyBorder="1" applyAlignment="1">
      <alignment horizontal="center" vertical="center"/>
    </xf>
    <xf numFmtId="4" fontId="1" fillId="0" borderId="45" xfId="51" applyNumberFormat="1" applyFont="1" applyFill="1" applyBorder="1" applyAlignment="1">
      <alignment horizontal="center" vertical="center"/>
    </xf>
    <xf numFmtId="4" fontId="1" fillId="0" borderId="8" xfId="51" applyNumberFormat="1" applyFont="1" applyFill="1" applyBorder="1" applyAlignment="1">
      <alignment horizontal="centerContinuous" vertical="center"/>
    </xf>
    <xf numFmtId="4" fontId="1" fillId="0" borderId="8" xfId="51" applyNumberFormat="1" applyFont="1" applyFill="1" applyBorder="1" applyAlignment="1">
      <alignment vertical="center"/>
    </xf>
    <xf numFmtId="4" fontId="1" fillId="0" borderId="8" xfId="51" applyNumberFormat="1" applyFont="1" applyFill="1" applyBorder="1" applyAlignment="1">
      <alignment horizontal="center" vertical="center"/>
    </xf>
    <xf numFmtId="4" fontId="1" fillId="0" borderId="46" xfId="51" applyNumberFormat="1" applyFont="1" applyFill="1" applyBorder="1" applyAlignment="1">
      <alignment vertical="center"/>
    </xf>
    <xf numFmtId="4" fontId="3" fillId="0" borderId="42"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47" xfId="51" applyNumberFormat="1" applyFont="1" applyFill="1" applyBorder="1" applyAlignment="1">
      <alignment vertical="center"/>
    </xf>
    <xf numFmtId="0" fontId="1" fillId="0" borderId="0" xfId="51" applyFont="1" applyFill="1" applyAlignment="1">
      <alignment vertical="center"/>
    </xf>
    <xf numFmtId="4" fontId="26" fillId="0" borderId="43" xfId="51" applyNumberFormat="1" applyFont="1" applyFill="1" applyBorder="1" applyAlignment="1">
      <alignment horizontal="left" vertical="center"/>
    </xf>
    <xf numFmtId="2" fontId="1" fillId="0" borderId="48" xfId="51" applyNumberFormat="1" applyFont="1" applyFill="1" applyBorder="1" applyAlignment="1" applyProtection="1">
      <alignment horizontal="center" vertical="center"/>
      <protection locked="0"/>
    </xf>
    <xf numFmtId="4" fontId="1" fillId="0" borderId="49" xfId="51" applyNumberFormat="1" applyFont="1" applyFill="1" applyBorder="1" applyAlignment="1">
      <alignment horizontal="center" vertical="center"/>
    </xf>
    <xf numFmtId="10" fontId="1" fillId="0" borderId="49" xfId="53" applyNumberFormat="1" applyFont="1" applyFill="1" applyBorder="1" applyAlignment="1" applyProtection="1">
      <alignment horizontal="center" vertical="center"/>
    </xf>
    <xf numFmtId="3" fontId="1" fillId="0" borderId="49" xfId="51" applyNumberFormat="1" applyFont="1" applyFill="1" applyBorder="1" applyAlignment="1" applyProtection="1">
      <alignment horizontal="center" vertical="center"/>
    </xf>
    <xf numFmtId="4" fontId="1" fillId="0" borderId="50" xfId="51" quotePrefix="1" applyNumberFormat="1" applyFont="1" applyFill="1" applyBorder="1" applyAlignment="1">
      <alignment horizontal="center" vertical="center"/>
    </xf>
    <xf numFmtId="4" fontId="1" fillId="0" borderId="51" xfId="51" applyNumberFormat="1" applyFont="1" applyFill="1" applyBorder="1" applyAlignment="1">
      <alignment horizontal="center" vertical="center"/>
    </xf>
    <xf numFmtId="4" fontId="1" fillId="0" borderId="43" xfId="51" quotePrefix="1" applyNumberFormat="1" applyFont="1" applyFill="1" applyBorder="1" applyAlignment="1">
      <alignment horizontal="center" vertical="center"/>
    </xf>
    <xf numFmtId="4" fontId="1" fillId="0" borderId="49" xfId="51" applyNumberFormat="1" applyFont="1" applyFill="1" applyBorder="1" applyAlignment="1" applyProtection="1">
      <alignment horizontal="center" vertical="center"/>
    </xf>
    <xf numFmtId="3" fontId="1" fillId="0" borderId="49" xfId="51" applyNumberFormat="1" applyFont="1" applyFill="1" applyBorder="1" applyAlignment="1">
      <alignment horizontal="center" vertical="center"/>
    </xf>
    <xf numFmtId="4" fontId="26" fillId="0" borderId="43" xfId="51" applyNumberFormat="1" applyFont="1" applyFill="1" applyBorder="1" applyAlignment="1">
      <alignment vertical="center"/>
    </xf>
    <xf numFmtId="10" fontId="1" fillId="0" borderId="49" xfId="51" applyNumberFormat="1" applyFont="1" applyFill="1" applyBorder="1" applyAlignment="1" applyProtection="1">
      <alignment horizontal="center" vertical="center"/>
    </xf>
    <xf numFmtId="4" fontId="1" fillId="0" borderId="50" xfId="51" applyNumberFormat="1" applyFont="1" applyFill="1" applyBorder="1" applyAlignment="1">
      <alignment horizontal="center" vertical="center"/>
    </xf>
    <xf numFmtId="4" fontId="3" fillId="0" borderId="48" xfId="51" applyNumberFormat="1" applyFont="1" applyFill="1" applyBorder="1" applyAlignment="1">
      <alignment horizontal="left" vertical="center"/>
    </xf>
    <xf numFmtId="4" fontId="1" fillId="0" borderId="49" xfId="51" applyNumberFormat="1" applyFont="1" applyFill="1" applyBorder="1" applyAlignment="1">
      <alignment vertical="center"/>
    </xf>
    <xf numFmtId="4" fontId="1" fillId="0" borderId="49" xfId="51" quotePrefix="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3" fillId="0" borderId="45" xfId="51" quotePrefix="1" applyNumberFormat="1" applyFont="1" applyFill="1" applyBorder="1" applyAlignment="1">
      <alignment horizontal="left" vertical="center"/>
    </xf>
    <xf numFmtId="4" fontId="1" fillId="0" borderId="8" xfId="51" quotePrefix="1" applyNumberFormat="1" applyFont="1" applyFill="1" applyBorder="1" applyAlignment="1">
      <alignment horizontal="center" vertical="center"/>
    </xf>
    <xf numFmtId="0" fontId="3" fillId="0" borderId="46"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43" xfId="51" quotePrefix="1" applyNumberFormat="1" applyFont="1" applyFill="1" applyBorder="1" applyAlignment="1">
      <alignment horizontal="left" vertical="center"/>
    </xf>
    <xf numFmtId="4" fontId="1" fillId="0" borderId="48" xfId="51" applyNumberFormat="1" applyFont="1" applyFill="1" applyBorder="1" applyAlignment="1" applyProtection="1">
      <alignment horizontal="center" vertical="center"/>
      <protection locked="0"/>
    </xf>
    <xf numFmtId="10" fontId="1" fillId="0" borderId="49" xfId="53" applyNumberFormat="1" applyFont="1" applyFill="1" applyBorder="1" applyAlignment="1">
      <alignment horizontal="center" vertical="center"/>
    </xf>
    <xf numFmtId="3" fontId="1" fillId="0" borderId="49" xfId="51" applyNumberFormat="1" applyFont="1" applyFill="1" applyBorder="1" applyAlignment="1" applyProtection="1">
      <alignment horizontal="center" vertical="center"/>
      <protection locked="0"/>
    </xf>
    <xf numFmtId="10" fontId="1" fillId="0" borderId="49" xfId="51" applyNumberFormat="1" applyFont="1" applyFill="1" applyBorder="1" applyAlignment="1">
      <alignment horizontal="center" vertical="center"/>
    </xf>
    <xf numFmtId="2" fontId="1" fillId="0" borderId="49" xfId="51" applyNumberFormat="1" applyFont="1" applyFill="1" applyBorder="1" applyAlignment="1" applyProtection="1">
      <alignment horizontal="center" vertical="center"/>
      <protection locked="0"/>
    </xf>
    <xf numFmtId="4" fontId="1" fillId="0" borderId="48"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45" xfId="51" applyNumberFormat="1" applyFont="1" applyFill="1" applyBorder="1" applyAlignment="1">
      <alignment vertical="center"/>
    </xf>
    <xf numFmtId="4" fontId="26" fillId="0" borderId="42" xfId="51" applyNumberFormat="1" applyFont="1" applyFill="1" applyBorder="1" applyAlignment="1">
      <alignment vertical="center"/>
    </xf>
    <xf numFmtId="1" fontId="1" fillId="0" borderId="48" xfId="51" applyNumberFormat="1" applyFont="1" applyFill="1" applyBorder="1" applyAlignment="1" applyProtection="1">
      <alignment horizontal="center" vertical="center"/>
      <protection locked="0"/>
    </xf>
    <xf numFmtId="4" fontId="1" fillId="0" borderId="49" xfId="51" applyNumberFormat="1" applyFont="1" applyFill="1" applyBorder="1" applyAlignment="1" applyProtection="1">
      <alignment horizontal="center" vertical="center"/>
      <protection locked="0"/>
    </xf>
    <xf numFmtId="4" fontId="3" fillId="25" borderId="43"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52" xfId="51" applyNumberFormat="1" applyFont="1" applyFill="1" applyBorder="1" applyAlignment="1">
      <alignment vertical="center"/>
    </xf>
    <xf numFmtId="9" fontId="1" fillId="25" borderId="48" xfId="51" applyNumberFormat="1" applyFont="1" applyFill="1" applyBorder="1" applyAlignment="1" applyProtection="1">
      <alignment horizontal="center" vertical="center"/>
      <protection locked="0"/>
    </xf>
    <xf numFmtId="4" fontId="1" fillId="25" borderId="49" xfId="51" applyNumberFormat="1" applyFont="1" applyFill="1" applyBorder="1" applyAlignment="1">
      <alignment horizontal="center" vertical="center"/>
    </xf>
    <xf numFmtId="4" fontId="1" fillId="25" borderId="49"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48" xfId="51" applyNumberFormat="1" applyFont="1" applyFill="1" applyBorder="1" applyAlignment="1">
      <alignment vertical="center"/>
    </xf>
    <xf numFmtId="0" fontId="3" fillId="0" borderId="43" xfId="51" applyFont="1" applyFill="1" applyBorder="1" applyAlignment="1">
      <alignment vertical="center"/>
    </xf>
    <xf numFmtId="0" fontId="26" fillId="0" borderId="43" xfId="51" quotePrefix="1" applyFont="1" applyFill="1" applyBorder="1" applyAlignment="1">
      <alignment horizontal="left" vertical="center"/>
    </xf>
    <xf numFmtId="0" fontId="26" fillId="0" borderId="45" xfId="51" applyFont="1" applyFill="1" applyBorder="1" applyAlignment="1">
      <alignment horizontal="left" vertical="center"/>
    </xf>
    <xf numFmtId="0" fontId="1" fillId="0" borderId="8" xfId="51" applyFont="1" applyFill="1" applyBorder="1" applyAlignment="1">
      <alignment vertical="center"/>
    </xf>
    <xf numFmtId="0" fontId="3" fillId="0" borderId="8" xfId="51" applyFont="1" applyFill="1" applyBorder="1" applyAlignment="1">
      <alignment vertical="center"/>
    </xf>
    <xf numFmtId="0" fontId="1" fillId="0" borderId="46" xfId="51" applyFont="1" applyFill="1" applyBorder="1" applyAlignment="1">
      <alignment vertical="center"/>
    </xf>
    <xf numFmtId="0" fontId="1" fillId="0" borderId="53" xfId="51" quotePrefix="1" applyFont="1" applyFill="1" applyBorder="1" applyAlignment="1">
      <alignment horizontal="center" vertical="center"/>
    </xf>
    <xf numFmtId="177" fontId="1" fillId="0" borderId="53" xfId="51" applyNumberFormat="1" applyFont="1" applyFill="1" applyBorder="1" applyAlignment="1" applyProtection="1">
      <alignment horizontal="center" vertical="center"/>
      <protection locked="0"/>
    </xf>
    <xf numFmtId="0" fontId="1" fillId="0" borderId="54" xfId="51" quotePrefix="1" applyFont="1" applyFill="1" applyBorder="1" applyAlignment="1">
      <alignment horizontal="center" vertical="center"/>
    </xf>
    <xf numFmtId="4" fontId="1" fillId="0" borderId="55" xfId="51" applyNumberFormat="1" applyFont="1" applyFill="1" applyBorder="1" applyAlignment="1">
      <alignment horizontal="center" vertical="center"/>
    </xf>
    <xf numFmtId="0" fontId="1" fillId="0" borderId="43" xfId="51" applyFont="1" applyFill="1" applyBorder="1" applyAlignment="1">
      <alignment horizontal="left" vertical="center"/>
    </xf>
    <xf numFmtId="0" fontId="1" fillId="0" borderId="49" xfId="51" quotePrefix="1" applyFont="1" applyFill="1" applyBorder="1" applyAlignment="1">
      <alignment horizontal="center" vertical="center"/>
    </xf>
    <xf numFmtId="177" fontId="1" fillId="0" borderId="49" xfId="51" applyNumberFormat="1" applyFont="1" applyFill="1" applyBorder="1" applyAlignment="1" applyProtection="1">
      <alignment horizontal="center" vertical="center"/>
      <protection locked="0"/>
    </xf>
    <xf numFmtId="0" fontId="1" fillId="0" borderId="50" xfId="51" quotePrefix="1" applyFont="1" applyFill="1" applyBorder="1" applyAlignment="1">
      <alignment horizontal="center" vertical="center"/>
    </xf>
    <xf numFmtId="4" fontId="1" fillId="0" borderId="56" xfId="51" applyNumberFormat="1" applyFont="1" applyFill="1" applyBorder="1" applyAlignment="1">
      <alignment horizontal="center" vertical="center"/>
    </xf>
    <xf numFmtId="4" fontId="3" fillId="0" borderId="42"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57"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43" xfId="51" applyFont="1" applyFill="1" applyBorder="1" applyAlignment="1">
      <alignment vertical="center"/>
    </xf>
    <xf numFmtId="0" fontId="1" fillId="0" borderId="49" xfId="51" applyFont="1" applyFill="1" applyBorder="1" applyAlignment="1">
      <alignment horizontal="center" vertical="center"/>
    </xf>
    <xf numFmtId="179" fontId="1" fillId="0" borderId="49" xfId="51" applyNumberFormat="1" applyFont="1" applyFill="1" applyBorder="1" applyAlignment="1" applyProtection="1">
      <alignment horizontal="center" vertical="center"/>
      <protection locked="0"/>
    </xf>
    <xf numFmtId="0" fontId="1" fillId="0" borderId="49" xfId="51" applyFont="1" applyFill="1" applyBorder="1" applyAlignment="1" applyProtection="1">
      <alignment horizontal="center" vertical="center"/>
    </xf>
    <xf numFmtId="0" fontId="1" fillId="0" borderId="43" xfId="51" quotePrefix="1" applyFont="1" applyFill="1" applyBorder="1" applyAlignment="1">
      <alignment horizontal="center" vertical="center"/>
    </xf>
    <xf numFmtId="180" fontId="1" fillId="0" borderId="43" xfId="51" applyNumberFormat="1" applyFont="1" applyFill="1" applyBorder="1" applyAlignment="1">
      <alignment vertical="center"/>
    </xf>
    <xf numFmtId="180" fontId="26" fillId="0" borderId="43" xfId="51" applyNumberFormat="1" applyFont="1" applyFill="1" applyBorder="1" applyAlignment="1">
      <alignment vertical="center"/>
    </xf>
    <xf numFmtId="4" fontId="1" fillId="0" borderId="58" xfId="51" applyNumberFormat="1" applyFont="1" applyFill="1" applyBorder="1" applyAlignment="1">
      <alignment horizontal="centerContinuous" vertical="center"/>
    </xf>
    <xf numFmtId="4" fontId="3" fillId="0" borderId="59" xfId="51" applyNumberFormat="1" applyFont="1" applyFill="1" applyBorder="1" applyAlignment="1">
      <alignment horizontal="center" vertical="center"/>
    </xf>
    <xf numFmtId="4" fontId="26" fillId="0" borderId="45" xfId="51" applyNumberFormat="1" applyFont="1" applyFill="1" applyBorder="1" applyAlignment="1">
      <alignment vertical="center"/>
    </xf>
    <xf numFmtId="4" fontId="1" fillId="0" borderId="52" xfId="51" applyNumberFormat="1" applyFont="1" applyFill="1" applyBorder="1" applyAlignment="1">
      <alignment vertical="center"/>
    </xf>
    <xf numFmtId="4" fontId="1" fillId="0" borderId="53" xfId="51" applyNumberFormat="1" applyFont="1" applyFill="1" applyBorder="1" applyAlignment="1">
      <alignment vertical="center"/>
    </xf>
    <xf numFmtId="4" fontId="1" fillId="25" borderId="53" xfId="51" applyNumberFormat="1" applyFont="1" applyFill="1" applyBorder="1" applyAlignment="1" applyProtection="1">
      <alignment horizontal="center" vertical="center"/>
      <protection locked="0"/>
    </xf>
    <xf numFmtId="4" fontId="1" fillId="0" borderId="53" xfId="51" applyNumberFormat="1" applyFont="1" applyFill="1" applyBorder="1" applyAlignment="1">
      <alignment horizontal="center" vertical="center"/>
    </xf>
    <xf numFmtId="3" fontId="1" fillId="0" borderId="53" xfId="51" applyNumberFormat="1" applyFont="1" applyFill="1" applyBorder="1" applyAlignment="1" applyProtection="1">
      <alignment horizontal="center" vertical="center"/>
      <protection locked="0"/>
    </xf>
    <xf numFmtId="4" fontId="1" fillId="0" borderId="54" xfId="51" quotePrefix="1" applyNumberFormat="1" applyFont="1" applyFill="1" applyBorder="1" applyAlignment="1">
      <alignment horizontal="center" vertical="center"/>
    </xf>
    <xf numFmtId="4" fontId="1" fillId="0" borderId="60" xfId="51" applyNumberFormat="1" applyFont="1" applyFill="1" applyBorder="1" applyAlignment="1">
      <alignment horizontal="center" vertical="center"/>
    </xf>
    <xf numFmtId="4" fontId="1" fillId="0" borderId="43"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48" xfId="51" applyNumberFormat="1" applyFont="1" applyFill="1" applyBorder="1" applyAlignment="1">
      <alignment vertical="center"/>
    </xf>
    <xf numFmtId="4" fontId="1" fillId="0" borderId="43" xfId="51" applyNumberFormat="1" applyFont="1" applyFill="1" applyBorder="1" applyAlignment="1">
      <alignment horizontal="centerContinuous" vertical="center"/>
    </xf>
    <xf numFmtId="181" fontId="1" fillId="0" borderId="51" xfId="51" applyNumberFormat="1" applyFont="1" applyFill="1" applyBorder="1" applyAlignment="1">
      <alignment horizontal="center" vertical="center"/>
    </xf>
    <xf numFmtId="0" fontId="1" fillId="0" borderId="43" xfId="51" applyFont="1" applyBorder="1"/>
    <xf numFmtId="0" fontId="1" fillId="0" borderId="0" xfId="51" applyFont="1" applyBorder="1"/>
    <xf numFmtId="0" fontId="3" fillId="0" borderId="0" xfId="51" applyFont="1" applyBorder="1" applyAlignment="1">
      <alignment horizontal="center"/>
    </xf>
    <xf numFmtId="0" fontId="1" fillId="0" borderId="44" xfId="51" applyFont="1" applyBorder="1" applyAlignment="1">
      <alignment horizontal="center"/>
    </xf>
    <xf numFmtId="181" fontId="1" fillId="0" borderId="49" xfId="51" applyNumberFormat="1" applyFont="1" applyFill="1" applyBorder="1" applyAlignment="1">
      <alignment horizontal="center" vertical="center"/>
    </xf>
    <xf numFmtId="0" fontId="1" fillId="0" borderId="49" xfId="51" applyFont="1" applyFill="1" applyBorder="1" applyAlignment="1">
      <alignment vertical="center"/>
    </xf>
    <xf numFmtId="4" fontId="1" fillId="0" borderId="49" xfId="51" applyNumberFormat="1" applyFont="1" applyFill="1" applyBorder="1" applyAlignment="1">
      <alignment horizontal="right" vertical="center"/>
    </xf>
    <xf numFmtId="4" fontId="1" fillId="0" borderId="44" xfId="51" applyNumberFormat="1" applyFont="1" applyFill="1" applyBorder="1" applyAlignment="1">
      <alignment horizontal="right" vertical="center"/>
    </xf>
    <xf numFmtId="1" fontId="26" fillId="0" borderId="43" xfId="51" applyNumberFormat="1" applyFont="1" applyFill="1" applyBorder="1" applyAlignment="1">
      <alignment horizontal="left" vertical="center"/>
    </xf>
    <xf numFmtId="4" fontId="1" fillId="0" borderId="61" xfId="51" applyNumberFormat="1" applyFont="1" applyFill="1" applyBorder="1" applyAlignment="1">
      <alignment horizontal="center" vertical="center"/>
    </xf>
    <xf numFmtId="4" fontId="3" fillId="0" borderId="49" xfId="51" applyNumberFormat="1" applyFont="1" applyFill="1" applyBorder="1" applyAlignment="1">
      <alignment vertical="center"/>
    </xf>
    <xf numFmtId="4" fontId="3" fillId="0" borderId="50"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43" xfId="51" applyFont="1" applyFill="1" applyBorder="1" applyAlignment="1">
      <alignment horizontal="left" vertical="center"/>
    </xf>
    <xf numFmtId="4" fontId="1" fillId="0" borderId="48" xfId="51" applyNumberFormat="1" applyFont="1" applyFill="1" applyBorder="1" applyAlignment="1">
      <alignment horizontal="center" vertical="center"/>
    </xf>
    <xf numFmtId="1" fontId="1" fillId="0" borderId="49" xfId="51" applyNumberFormat="1" applyFont="1" applyFill="1" applyBorder="1" applyAlignment="1">
      <alignment horizontal="center" vertical="center"/>
    </xf>
    <xf numFmtId="4" fontId="1" fillId="0" borderId="62" xfId="51" applyNumberFormat="1" applyFont="1" applyFill="1" applyBorder="1" applyAlignment="1">
      <alignment horizontal="center" vertical="center"/>
    </xf>
    <xf numFmtId="1" fontId="1" fillId="0" borderId="63" xfId="51" applyNumberFormat="1" applyFont="1" applyFill="1" applyBorder="1" applyAlignment="1">
      <alignment horizontal="center" vertical="center"/>
    </xf>
    <xf numFmtId="4" fontId="1" fillId="0" borderId="62" xfId="51" applyNumberFormat="1" applyFont="1" applyFill="1" applyBorder="1" applyAlignment="1">
      <alignment vertical="center"/>
    </xf>
    <xf numFmtId="4" fontId="3" fillId="0" borderId="48" xfId="51" quotePrefix="1" applyNumberFormat="1" applyFont="1" applyFill="1" applyBorder="1" applyAlignment="1">
      <alignment horizontal="left" vertical="center"/>
    </xf>
    <xf numFmtId="183" fontId="1" fillId="0" borderId="56" xfId="51" applyNumberFormat="1" applyFont="1" applyFill="1" applyBorder="1" applyAlignment="1">
      <alignment horizontal="center" vertical="center"/>
    </xf>
    <xf numFmtId="1" fontId="1" fillId="0" borderId="44" xfId="51" applyNumberFormat="1" applyFont="1" applyFill="1" applyBorder="1" applyAlignment="1">
      <alignment horizontal="center" vertical="center"/>
    </xf>
    <xf numFmtId="4" fontId="26" fillId="25" borderId="43" xfId="51" quotePrefix="1" applyNumberFormat="1" applyFont="1" applyFill="1" applyBorder="1" applyAlignment="1">
      <alignment horizontal="left" vertical="center"/>
    </xf>
    <xf numFmtId="1" fontId="1" fillId="0" borderId="56"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5" xfId="51" applyNumberFormat="1" applyFont="1" applyFill="1" applyBorder="1" applyAlignment="1">
      <alignment horizontal="center" vertical="center"/>
    </xf>
    <xf numFmtId="4" fontId="3" fillId="0" borderId="12" xfId="51" applyNumberFormat="1" applyFont="1" applyFill="1" applyBorder="1" applyAlignment="1">
      <alignment horizontal="left" vertical="center"/>
    </xf>
    <xf numFmtId="4" fontId="3" fillId="0" borderId="13"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2"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5" fillId="0" borderId="0" xfId="51" applyFont="1" applyFill="1" applyAlignment="1">
      <alignment vertical="center" wrapText="1"/>
    </xf>
    <xf numFmtId="0" fontId="1" fillId="0" borderId="0" xfId="51"/>
    <xf numFmtId="0" fontId="1" fillId="0" borderId="0" xfId="51" applyFill="1" applyAlignment="1">
      <alignment vertical="center"/>
    </xf>
    <xf numFmtId="0" fontId="46"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46" xfId="51" applyFill="1" applyBorder="1" applyAlignment="1">
      <alignment vertical="center"/>
    </xf>
    <xf numFmtId="0" fontId="1" fillId="0" borderId="8" xfId="51" applyFill="1" applyBorder="1"/>
    <xf numFmtId="0" fontId="1" fillId="0" borderId="65" xfId="51" applyFill="1" applyBorder="1" applyAlignment="1" applyProtection="1">
      <alignment horizontal="center" vertical="center"/>
    </xf>
    <xf numFmtId="0" fontId="1" fillId="0" borderId="65" xfId="51" applyFill="1" applyBorder="1" applyAlignment="1">
      <alignment horizontal="left" vertical="center"/>
    </xf>
    <xf numFmtId="0" fontId="1" fillId="0" borderId="64" xfId="51" applyFill="1" applyBorder="1" applyAlignment="1">
      <alignment vertical="center"/>
    </xf>
    <xf numFmtId="0" fontId="1" fillId="0" borderId="44" xfId="51" applyFill="1" applyBorder="1" applyAlignment="1">
      <alignment vertical="center"/>
    </xf>
    <xf numFmtId="0" fontId="1" fillId="0" borderId="0" xfId="51" applyFill="1" applyBorder="1"/>
    <xf numFmtId="0" fontId="1" fillId="0" borderId="49" xfId="51" applyFill="1" applyBorder="1" applyAlignment="1" applyProtection="1">
      <alignment horizontal="center" vertical="center"/>
    </xf>
    <xf numFmtId="0" fontId="1" fillId="0" borderId="62" xfId="51" applyFill="1" applyBorder="1" applyAlignment="1">
      <alignment horizontal="left" vertical="center"/>
    </xf>
    <xf numFmtId="0" fontId="1" fillId="0" borderId="48" xfId="51" applyFill="1" applyBorder="1" applyAlignment="1">
      <alignment vertical="center"/>
    </xf>
    <xf numFmtId="0" fontId="1" fillId="0" borderId="49" xfId="51" applyFill="1" applyBorder="1" applyAlignment="1">
      <alignment horizontal="left" vertical="center"/>
    </xf>
    <xf numFmtId="0" fontId="1" fillId="0" borderId="48" xfId="51" quotePrefix="1" applyFill="1" applyBorder="1" applyAlignment="1">
      <alignment horizontal="left" vertical="center"/>
    </xf>
    <xf numFmtId="4" fontId="1" fillId="0" borderId="49" xfId="51" applyNumberFormat="1" applyFill="1" applyBorder="1" applyAlignment="1" applyProtection="1">
      <alignment horizontal="center" vertical="center"/>
      <protection locked="0"/>
    </xf>
    <xf numFmtId="0" fontId="1" fillId="0" borderId="49" xfId="51" applyFill="1" applyBorder="1" applyAlignment="1">
      <alignment vertical="center"/>
    </xf>
    <xf numFmtId="0" fontId="1" fillId="0" borderId="53" xfId="51" applyFont="1" applyFill="1" applyBorder="1" applyAlignment="1" applyProtection="1">
      <alignment horizontal="center" vertical="center"/>
      <protection locked="0"/>
    </xf>
    <xf numFmtId="0" fontId="1" fillId="0" borderId="53" xfId="51" applyFill="1" applyBorder="1" applyAlignment="1">
      <alignment vertical="center"/>
    </xf>
    <xf numFmtId="0" fontId="1" fillId="0" borderId="52" xfId="51" applyFill="1" applyBorder="1" applyAlignment="1">
      <alignment vertical="center"/>
    </xf>
    <xf numFmtId="0" fontId="1" fillId="0" borderId="46" xfId="51" applyFill="1" applyBorder="1" applyAlignment="1"/>
    <xf numFmtId="0" fontId="1" fillId="0" borderId="8" xfId="51" applyFill="1" applyBorder="1" applyAlignment="1"/>
    <xf numFmtId="10" fontId="1" fillId="0" borderId="8" xfId="53" applyNumberFormat="1" applyFill="1" applyBorder="1" applyAlignment="1" applyProtection="1">
      <alignment vertical="center"/>
      <protection locked="0"/>
    </xf>
    <xf numFmtId="4" fontId="1" fillId="0" borderId="8" xfId="51" applyNumberFormat="1" applyFont="1" applyFill="1" applyBorder="1" applyAlignment="1">
      <alignment horizontal="left" vertical="center"/>
    </xf>
    <xf numFmtId="0" fontId="1" fillId="0" borderId="44" xfId="51" applyFill="1" applyBorder="1" applyAlignment="1"/>
    <xf numFmtId="0" fontId="1" fillId="0" borderId="0" xfId="51" applyFill="1" applyBorder="1" applyAlignment="1"/>
    <xf numFmtId="0" fontId="1" fillId="0" borderId="62" xfId="51" applyFill="1" applyBorder="1" applyAlignment="1" applyProtection="1">
      <alignment horizontal="center" vertical="center"/>
      <protection locked="0"/>
    </xf>
    <xf numFmtId="0" fontId="1" fillId="0" borderId="67" xfId="51" applyFill="1" applyBorder="1" applyAlignment="1">
      <alignment vertical="center"/>
    </xf>
    <xf numFmtId="0" fontId="1" fillId="0" borderId="49"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53"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53" xfId="51" applyFont="1" applyFill="1" applyBorder="1" applyAlignment="1">
      <alignment horizontal="center" vertical="center"/>
    </xf>
    <xf numFmtId="0" fontId="1" fillId="0" borderId="8" xfId="51" applyFill="1" applyBorder="1" applyAlignment="1">
      <alignment horizontal="center" vertical="center"/>
    </xf>
    <xf numFmtId="0" fontId="1" fillId="0" borderId="0" xfId="51" applyFill="1" applyBorder="1" applyAlignment="1">
      <alignment horizontal="center" vertical="center"/>
    </xf>
    <xf numFmtId="0" fontId="1" fillId="0" borderId="65" xfId="51" applyFill="1" applyBorder="1" applyAlignment="1" applyProtection="1">
      <alignment horizontal="center" vertical="center"/>
      <protection locked="0"/>
    </xf>
    <xf numFmtId="0" fontId="1" fillId="0" borderId="8" xfId="51" applyFont="1" applyFill="1" applyBorder="1" applyAlignment="1">
      <alignment horizontal="center" vertical="center"/>
    </xf>
    <xf numFmtId="0" fontId="1" fillId="0" borderId="0" xfId="51" applyFill="1" applyAlignment="1"/>
    <xf numFmtId="0" fontId="1" fillId="0" borderId="47" xfId="51" applyFill="1" applyBorder="1" applyAlignment="1">
      <alignment vertical="center"/>
    </xf>
    <xf numFmtId="0" fontId="1" fillId="0" borderId="4" xfId="51" applyFont="1" applyFill="1" applyBorder="1" applyAlignment="1"/>
    <xf numFmtId="0" fontId="1" fillId="0" borderId="66" xfId="51" applyFont="1" applyFill="1" applyBorder="1" applyAlignment="1">
      <alignment horizontal="center" vertical="center"/>
    </xf>
    <xf numFmtId="0" fontId="1" fillId="0" borderId="66" xfId="51" applyFill="1" applyBorder="1" applyAlignment="1">
      <alignment vertical="center"/>
    </xf>
    <xf numFmtId="0" fontId="1" fillId="0" borderId="4" xfId="51" applyFont="1" applyFill="1" applyBorder="1" applyAlignment="1">
      <alignment horizontal="center" vertical="center"/>
    </xf>
    <xf numFmtId="0" fontId="1" fillId="0" borderId="68" xfId="51" applyFont="1" applyFill="1" applyBorder="1" applyAlignment="1">
      <alignment vertical="center"/>
    </xf>
    <xf numFmtId="9" fontId="1" fillId="0" borderId="44" xfId="51" applyNumberFormat="1" applyFill="1" applyBorder="1" applyAlignment="1"/>
    <xf numFmtId="0" fontId="1" fillId="0" borderId="53" xfId="51" applyFill="1" applyBorder="1" applyAlignment="1" applyProtection="1">
      <alignment horizontal="center" vertical="center"/>
      <protection locked="0"/>
    </xf>
    <xf numFmtId="0" fontId="1" fillId="0" borderId="43" xfId="51" applyFill="1" applyBorder="1" applyAlignment="1">
      <alignment vertical="center"/>
    </xf>
    <xf numFmtId="4" fontId="1" fillId="0" borderId="0" xfId="51" applyNumberFormat="1" applyFill="1"/>
    <xf numFmtId="0" fontId="1" fillId="0" borderId="44" xfId="51" applyFill="1" applyBorder="1"/>
    <xf numFmtId="0" fontId="1" fillId="0" borderId="53" xfId="51" applyFont="1" applyFill="1" applyBorder="1" applyAlignment="1">
      <alignment vertical="center"/>
    </xf>
    <xf numFmtId="0" fontId="1" fillId="0" borderId="43" xfId="51" applyFill="1" applyBorder="1" applyAlignment="1">
      <alignment vertical="center" wrapText="1"/>
    </xf>
    <xf numFmtId="4" fontId="1" fillId="0" borderId="53" xfId="51" applyNumberFormat="1" applyFont="1" applyFill="1" applyBorder="1" applyAlignment="1" applyProtection="1">
      <alignment horizontal="center" vertical="center"/>
    </xf>
    <xf numFmtId="2" fontId="1" fillId="0" borderId="0" xfId="51" applyNumberFormat="1" applyFill="1" applyAlignment="1"/>
    <xf numFmtId="0" fontId="3" fillId="0" borderId="44"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44" xfId="51" applyFill="1" applyBorder="1" applyAlignment="1">
      <alignment horizontal="center" vertical="center"/>
    </xf>
    <xf numFmtId="0" fontId="1" fillId="0" borderId="53" xfId="51" applyFill="1" applyBorder="1" applyAlignment="1">
      <alignment horizontal="left" vertical="center"/>
    </xf>
    <xf numFmtId="4" fontId="45" fillId="0" borderId="0" xfId="51" applyNumberFormat="1" applyFont="1" applyFill="1"/>
    <xf numFmtId="0" fontId="3" fillId="0" borderId="0" xfId="51" applyFont="1" applyAlignment="1">
      <alignment horizontal="center"/>
    </xf>
    <xf numFmtId="3" fontId="1" fillId="0" borderId="62" xfId="51" applyNumberFormat="1" applyFont="1" applyFill="1" applyBorder="1" applyAlignment="1" applyProtection="1">
      <alignment horizontal="center" vertical="center"/>
      <protection locked="0"/>
    </xf>
    <xf numFmtId="3" fontId="1" fillId="0" borderId="49" xfId="51" applyNumberFormat="1" applyFill="1" applyBorder="1" applyAlignment="1" applyProtection="1">
      <alignment horizontal="center" vertical="center"/>
      <protection locked="0"/>
    </xf>
    <xf numFmtId="0" fontId="47" fillId="0" borderId="0" xfId="51" applyFont="1" applyFill="1"/>
    <xf numFmtId="175" fontId="3" fillId="0" borderId="42"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47" xfId="53" applyNumberFormat="1" applyFont="1" applyFill="1" applyBorder="1" applyAlignment="1">
      <alignment horizontal="center" vertical="center"/>
    </xf>
    <xf numFmtId="4" fontId="1" fillId="25" borderId="48" xfId="51" applyNumberFormat="1" applyFont="1" applyFill="1" applyBorder="1" applyAlignment="1" applyProtection="1">
      <alignment horizontal="center" vertical="center"/>
      <protection locked="0"/>
    </xf>
    <xf numFmtId="4" fontId="1" fillId="25" borderId="43"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8" fillId="0" borderId="0" xfId="51" applyFont="1" applyFill="1" applyAlignment="1">
      <alignment horizontal="justify"/>
    </xf>
    <xf numFmtId="0" fontId="49" fillId="0" borderId="0" xfId="51" applyFont="1" applyFill="1"/>
    <xf numFmtId="175" fontId="1" fillId="0" borderId="0" xfId="51" applyNumberFormat="1" applyFont="1" applyFill="1" applyAlignment="1">
      <alignment vertical="center"/>
    </xf>
    <xf numFmtId="4" fontId="47" fillId="0" borderId="43"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44" xfId="51" applyNumberFormat="1" applyFont="1" applyFill="1" applyBorder="1" applyAlignment="1">
      <alignment vertical="center"/>
    </xf>
    <xf numFmtId="4" fontId="27" fillId="0" borderId="43" xfId="51" applyNumberFormat="1" applyFont="1" applyFill="1" applyBorder="1" applyAlignment="1">
      <alignment vertical="center"/>
    </xf>
    <xf numFmtId="1" fontId="27" fillId="0" borderId="48" xfId="51" applyNumberFormat="1" applyFont="1" applyFill="1" applyBorder="1" applyAlignment="1" applyProtection="1">
      <alignment horizontal="center" vertical="center"/>
      <protection locked="0"/>
    </xf>
    <xf numFmtId="4" fontId="27" fillId="0" borderId="49" xfId="51" applyNumberFormat="1" applyFont="1" applyFill="1" applyBorder="1" applyAlignment="1">
      <alignment horizontal="center" vertical="center"/>
    </xf>
    <xf numFmtId="4" fontId="27" fillId="0" borderId="49" xfId="51" applyNumberFormat="1" applyFont="1" applyFill="1" applyBorder="1" applyAlignment="1" applyProtection="1">
      <alignment horizontal="center" vertical="center"/>
      <protection locked="0"/>
    </xf>
    <xf numFmtId="3" fontId="27" fillId="0" borderId="49" xfId="51" applyNumberFormat="1" applyFont="1" applyFill="1" applyBorder="1" applyAlignment="1">
      <alignment horizontal="center" vertical="center"/>
    </xf>
    <xf numFmtId="4" fontId="27" fillId="0" borderId="50" xfId="51" quotePrefix="1" applyNumberFormat="1" applyFont="1" applyFill="1" applyBorder="1" applyAlignment="1">
      <alignment horizontal="center" vertical="center"/>
    </xf>
    <xf numFmtId="4" fontId="27" fillId="0" borderId="51" xfId="51" applyNumberFormat="1" applyFont="1" applyFill="1" applyBorder="1" applyAlignment="1">
      <alignment horizontal="center" vertical="center"/>
    </xf>
    <xf numFmtId="4" fontId="27" fillId="0" borderId="43"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44" xfId="51" applyNumberFormat="1" applyFont="1" applyFill="1" applyBorder="1" applyAlignment="1">
      <alignment horizontal="center" vertical="center"/>
    </xf>
    <xf numFmtId="4" fontId="1" fillId="0" borderId="67" xfId="51" applyNumberFormat="1" applyFont="1" applyFill="1" applyBorder="1" applyAlignment="1">
      <alignment horizontal="center" vertical="center"/>
    </xf>
    <xf numFmtId="10" fontId="1" fillId="0" borderId="48"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49" xfId="51" applyNumberFormat="1" applyFont="1" applyFill="1" applyBorder="1" applyAlignment="1" applyProtection="1">
      <alignment horizontal="center" vertical="center"/>
      <protection locked="0"/>
    </xf>
    <xf numFmtId="4" fontId="3" fillId="0" borderId="49" xfId="51" applyNumberFormat="1" applyFont="1" applyFill="1" applyBorder="1" applyAlignment="1">
      <alignment horizontal="center" vertical="center"/>
    </xf>
    <xf numFmtId="182" fontId="1" fillId="0" borderId="49" xfId="51" applyNumberFormat="1" applyFont="1" applyFill="1" applyBorder="1" applyAlignment="1">
      <alignment horizontal="center" vertical="center"/>
    </xf>
    <xf numFmtId="4" fontId="1" fillId="0" borderId="61" xfId="51" applyNumberFormat="1" applyFont="1" applyFill="1" applyBorder="1" applyAlignment="1">
      <alignment horizontal="left" vertical="center"/>
    </xf>
    <xf numFmtId="4" fontId="1" fillId="0" borderId="69" xfId="51" quotePrefix="1" applyNumberFormat="1" applyFont="1" applyFill="1" applyBorder="1" applyAlignment="1">
      <alignment horizontal="center" vertical="center"/>
    </xf>
    <xf numFmtId="4" fontId="1" fillId="0" borderId="66" xfId="51" applyNumberFormat="1" applyFont="1" applyFill="1" applyBorder="1" applyAlignment="1">
      <alignment horizontal="center" vertical="center"/>
    </xf>
    <xf numFmtId="4" fontId="1" fillId="0" borderId="66" xfId="51" quotePrefix="1" applyNumberFormat="1" applyFont="1" applyFill="1" applyBorder="1" applyAlignment="1">
      <alignment horizontal="center" vertical="center"/>
    </xf>
    <xf numFmtId="184" fontId="1" fillId="0" borderId="66" xfId="51" applyNumberFormat="1" applyFont="1" applyFill="1" applyBorder="1" applyAlignment="1" applyProtection="1">
      <alignment horizontal="center" vertical="center"/>
    </xf>
    <xf numFmtId="4" fontId="1" fillId="0" borderId="66" xfId="51" applyNumberFormat="1" applyFont="1" applyFill="1" applyBorder="1" applyAlignment="1">
      <alignment vertical="center"/>
    </xf>
    <xf numFmtId="4" fontId="1" fillId="0" borderId="68" xfId="51" applyNumberFormat="1" applyFont="1" applyFill="1" applyBorder="1" applyAlignment="1">
      <alignment vertical="center"/>
    </xf>
    <xf numFmtId="4" fontId="1" fillId="0" borderId="46" xfId="51" applyNumberFormat="1" applyFont="1" applyFill="1" applyBorder="1" applyAlignment="1">
      <alignment horizontal="center" vertical="center"/>
    </xf>
    <xf numFmtId="184" fontId="1" fillId="0" borderId="49" xfId="51" applyNumberFormat="1" applyFont="1" applyFill="1" applyBorder="1" applyAlignment="1">
      <alignment horizontal="center" vertical="center"/>
    </xf>
    <xf numFmtId="180" fontId="1" fillId="0" borderId="43" xfId="51" applyNumberFormat="1" applyFont="1" applyFill="1" applyBorder="1" applyAlignment="1">
      <alignment horizontal="center" vertical="center"/>
    </xf>
    <xf numFmtId="0" fontId="27" fillId="0" borderId="0" xfId="51" applyFont="1" applyFill="1" applyAlignment="1">
      <alignment vertical="center"/>
    </xf>
    <xf numFmtId="180" fontId="1" fillId="0" borderId="43" xfId="51" quotePrefix="1" applyNumberFormat="1" applyFont="1" applyFill="1" applyBorder="1" applyAlignment="1">
      <alignment horizontal="center" vertical="center"/>
    </xf>
    <xf numFmtId="2" fontId="1" fillId="25" borderId="48" xfId="51" applyNumberFormat="1" applyFont="1" applyFill="1" applyBorder="1" applyAlignment="1" applyProtection="1">
      <alignment horizontal="center" vertical="center"/>
      <protection locked="0"/>
    </xf>
    <xf numFmtId="3" fontId="1" fillId="0" borderId="53" xfId="51" applyNumberFormat="1" applyFont="1" applyFill="1" applyBorder="1" applyAlignment="1">
      <alignment horizontal="center" vertical="center"/>
    </xf>
    <xf numFmtId="4" fontId="1" fillId="0" borderId="52"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49"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52"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47" xfId="51" applyNumberFormat="1" applyFont="1" applyFill="1" applyBorder="1" applyAlignment="1">
      <alignment vertical="center"/>
    </xf>
    <xf numFmtId="4" fontId="3" fillId="0" borderId="47" xfId="51" quotePrefix="1" applyNumberFormat="1" applyFont="1" applyFill="1" applyBorder="1" applyAlignment="1">
      <alignment horizontal="center" vertical="center"/>
    </xf>
    <xf numFmtId="4" fontId="3" fillId="0" borderId="6"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53" xfId="51" applyNumberFormat="1" applyFont="1" applyFill="1" applyBorder="1" applyAlignment="1">
      <alignment horizontal="left" vertical="center" wrapText="1"/>
    </xf>
    <xf numFmtId="4" fontId="7" fillId="0" borderId="49" xfId="51" applyNumberFormat="1" applyFont="1" applyFill="1" applyBorder="1" applyAlignment="1">
      <alignment horizontal="center" vertical="center" wrapText="1"/>
    </xf>
    <xf numFmtId="4" fontId="7" fillId="0" borderId="49" xfId="51" applyNumberFormat="1" applyFont="1" applyFill="1" applyBorder="1" applyAlignment="1">
      <alignment horizontal="left" vertical="center" wrapText="1"/>
    </xf>
    <xf numFmtId="4" fontId="3" fillId="0" borderId="49" xfId="51" applyNumberFormat="1" applyFont="1" applyFill="1" applyBorder="1" applyAlignment="1">
      <alignment horizontal="left" vertical="center"/>
    </xf>
    <xf numFmtId="0" fontId="4" fillId="0" borderId="0" xfId="0" applyFont="1" applyBorder="1" applyAlignment="1">
      <alignment horizontal="center" vertical="center"/>
    </xf>
    <xf numFmtId="0" fontId="4" fillId="0" borderId="12" xfId="0" applyFont="1" applyBorder="1" applyAlignment="1">
      <alignment horizontal="left" vertical="center"/>
    </xf>
    <xf numFmtId="0" fontId="4" fillId="0" borderId="0" xfId="0" applyFont="1" applyBorder="1" applyAlignment="1">
      <alignment horizontal="left" vertical="center"/>
    </xf>
    <xf numFmtId="0" fontId="4" fillId="0" borderId="12" xfId="0" applyFont="1" applyBorder="1" applyAlignment="1">
      <alignment horizontal="center"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6" fillId="0" borderId="0" xfId="0" applyFont="1"/>
    <xf numFmtId="4" fontId="4" fillId="0" borderId="0" xfId="0" applyNumberFormat="1" applyFont="1" applyBorder="1" applyAlignment="1">
      <alignment horizontal="center" vertical="center"/>
    </xf>
    <xf numFmtId="4" fontId="4" fillId="0" borderId="13" xfId="0" applyNumberFormat="1" applyFont="1" applyBorder="1" applyAlignment="1">
      <alignment horizontal="center" vertical="center"/>
    </xf>
    <xf numFmtId="4" fontId="4" fillId="0" borderId="14" xfId="0" applyNumberFormat="1" applyFont="1" applyBorder="1" applyAlignment="1">
      <alignment horizontal="center" vertical="center"/>
    </xf>
    <xf numFmtId="4" fontId="4" fillId="0" borderId="0" xfId="0" applyNumberFormat="1" applyFont="1" applyAlignment="1">
      <alignment horizontal="center" vertical="center"/>
    </xf>
    <xf numFmtId="0" fontId="49" fillId="2" borderId="17" xfId="1" applyFont="1" applyFill="1" applyBorder="1" applyAlignment="1">
      <alignment horizontal="center" vertical="center" wrapText="1"/>
    </xf>
    <xf numFmtId="0" fontId="49" fillId="2" borderId="6" xfId="1" applyFont="1" applyFill="1" applyBorder="1" applyAlignment="1">
      <alignment horizontal="center" vertical="center" wrapText="1"/>
    </xf>
    <xf numFmtId="2" fontId="49" fillId="2" borderId="6" xfId="1" applyNumberFormat="1" applyFont="1" applyFill="1" applyBorder="1" applyAlignment="1">
      <alignment horizontal="center" vertical="center" wrapText="1"/>
    </xf>
    <xf numFmtId="4" fontId="49" fillId="2" borderId="42" xfId="1" applyNumberFormat="1" applyFont="1" applyFill="1" applyBorder="1" applyAlignment="1">
      <alignment horizontal="center" vertical="center" wrapText="1"/>
    </xf>
    <xf numFmtId="4" fontId="49" fillId="2" borderId="18"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191" fontId="1" fillId="0" borderId="0" xfId="51" applyNumberFormat="1" applyFont="1" applyFill="1" applyAlignment="1">
      <alignment vertical="center"/>
    </xf>
    <xf numFmtId="194" fontId="3" fillId="0" borderId="37" xfId="51" applyNumberFormat="1" applyFont="1" applyFill="1" applyBorder="1" applyAlignment="1">
      <alignment horizontal="center" vertical="center"/>
    </xf>
    <xf numFmtId="4" fontId="4" fillId="0" borderId="15" xfId="0" applyNumberFormat="1" applyFont="1" applyBorder="1" applyAlignment="1">
      <alignment horizontal="center" vertical="center"/>
    </xf>
    <xf numFmtId="4" fontId="6" fillId="0" borderId="15" xfId="0" applyNumberFormat="1" applyFont="1" applyBorder="1" applyAlignment="1">
      <alignment horizontal="center" vertical="center"/>
    </xf>
    <xf numFmtId="0" fontId="4" fillId="0" borderId="72" xfId="0" applyFont="1" applyBorder="1" applyAlignment="1">
      <alignment horizontal="center" vertical="center"/>
    </xf>
    <xf numFmtId="4" fontId="4" fillId="0" borderId="73" xfId="0" applyNumberFormat="1" applyFont="1" applyBorder="1" applyAlignment="1">
      <alignment horizontal="center" vertical="center"/>
    </xf>
    <xf numFmtId="0" fontId="4" fillId="0" borderId="14" xfId="0" applyFont="1" applyBorder="1" applyAlignment="1">
      <alignment horizontal="left" vertical="center"/>
    </xf>
    <xf numFmtId="0" fontId="51" fillId="0" borderId="5" xfId="0" applyFont="1" applyBorder="1" applyAlignment="1">
      <alignment horizontal="left" vertical="center"/>
    </xf>
    <xf numFmtId="0" fontId="51" fillId="0" borderId="0" xfId="0" applyFont="1" applyAlignment="1">
      <alignment horizontal="center" vertical="center"/>
    </xf>
    <xf numFmtId="0" fontId="51" fillId="0" borderId="0" xfId="0" applyFont="1"/>
    <xf numFmtId="2" fontId="51" fillId="0" borderId="0" xfId="0" applyNumberFormat="1" applyFont="1" applyAlignment="1">
      <alignment horizontal="center" vertical="center"/>
    </xf>
    <xf numFmtId="4" fontId="51" fillId="0" borderId="0" xfId="0" applyNumberFormat="1" applyFont="1" applyAlignment="1">
      <alignment horizontal="center" vertical="center"/>
    </xf>
    <xf numFmtId="0" fontId="53" fillId="0" borderId="0" xfId="0" applyFont="1"/>
    <xf numFmtId="0" fontId="51" fillId="0" borderId="7" xfId="0" applyFont="1" applyBorder="1" applyAlignment="1">
      <alignment horizontal="center" vertical="center"/>
    </xf>
    <xf numFmtId="0" fontId="51" fillId="0" borderId="5" xfId="0" applyFont="1" applyBorder="1" applyAlignment="1">
      <alignment horizontal="center" vertical="center"/>
    </xf>
    <xf numFmtId="2" fontId="51" fillId="0" borderId="5" xfId="0" applyNumberFormat="1" applyFont="1" applyBorder="1" applyAlignment="1">
      <alignment horizontal="center" vertical="center"/>
    </xf>
    <xf numFmtId="4" fontId="51" fillId="0" borderId="5" xfId="0" applyNumberFormat="1" applyFont="1" applyBorder="1" applyAlignment="1">
      <alignment horizontal="center" vertical="center"/>
    </xf>
    <xf numFmtId="4" fontId="51" fillId="0" borderId="1" xfId="0" applyNumberFormat="1" applyFont="1" applyBorder="1" applyAlignment="1">
      <alignment horizontal="center" vertical="center"/>
    </xf>
    <xf numFmtId="0" fontId="53" fillId="0" borderId="39" xfId="0" applyFont="1" applyBorder="1" applyAlignment="1">
      <alignment horizontal="center" vertical="center"/>
    </xf>
    <xf numFmtId="0" fontId="53" fillId="0" borderId="40" xfId="0" applyFont="1" applyBorder="1" applyAlignment="1">
      <alignment horizontal="center" vertical="center"/>
    </xf>
    <xf numFmtId="0" fontId="53" fillId="0" borderId="38" xfId="0" applyFont="1" applyBorder="1" applyAlignment="1">
      <alignment horizontal="center" vertical="center"/>
    </xf>
    <xf numFmtId="4" fontId="51" fillId="0" borderId="0" xfId="0" applyNumberFormat="1" applyFont="1"/>
    <xf numFmtId="0" fontId="51" fillId="0" borderId="0" xfId="0" applyFont="1" applyAlignment="1">
      <alignment vertical="center"/>
    </xf>
    <xf numFmtId="0" fontId="51" fillId="0" borderId="0" xfId="0" applyFont="1" applyBorder="1" applyAlignment="1">
      <alignment vertical="center"/>
    </xf>
    <xf numFmtId="4" fontId="51" fillId="0" borderId="7" xfId="0" applyNumberFormat="1" applyFont="1" applyBorder="1" applyAlignment="1">
      <alignment vertical="center"/>
    </xf>
    <xf numFmtId="4" fontId="51" fillId="0" borderId="5" xfId="0" applyNumberFormat="1" applyFont="1" applyBorder="1" applyAlignment="1">
      <alignment vertical="center"/>
    </xf>
    <xf numFmtId="4" fontId="51" fillId="0" borderId="15" xfId="0" applyNumberFormat="1" applyFont="1" applyBorder="1" applyAlignment="1">
      <alignment vertical="center"/>
    </xf>
    <xf numFmtId="0" fontId="52" fillId="2" borderId="70" xfId="1" applyFont="1" applyFill="1" applyBorder="1" applyAlignment="1">
      <alignment horizontal="center" vertical="center" wrapText="1"/>
    </xf>
    <xf numFmtId="0" fontId="52" fillId="2" borderId="71" xfId="1" applyFont="1" applyFill="1" applyBorder="1" applyAlignment="1">
      <alignment horizontal="center" vertical="center" wrapText="1"/>
    </xf>
    <xf numFmtId="2" fontId="52" fillId="2" borderId="71" xfId="1" applyNumberFormat="1" applyFont="1" applyFill="1" applyBorder="1" applyAlignment="1">
      <alignment horizontal="center" vertical="center" wrapText="1"/>
    </xf>
    <xf numFmtId="4" fontId="52" fillId="2" borderId="75" xfId="1" applyNumberFormat="1" applyFont="1" applyFill="1" applyBorder="1" applyAlignment="1">
      <alignment horizontal="center" vertical="center" wrapText="1"/>
    </xf>
    <xf numFmtId="0" fontId="51" fillId="0" borderId="72" xfId="0" applyFont="1" applyBorder="1" applyAlignment="1">
      <alignment horizontal="center" vertical="center"/>
    </xf>
    <xf numFmtId="0" fontId="51" fillId="0" borderId="14" xfId="0" applyFont="1" applyBorder="1" applyAlignment="1">
      <alignment horizontal="left" vertical="center"/>
    </xf>
    <xf numFmtId="0" fontId="51" fillId="0" borderId="14" xfId="0" applyFont="1" applyBorder="1"/>
    <xf numFmtId="0" fontId="51" fillId="0" borderId="14" xfId="0" applyFont="1" applyBorder="1" applyAlignment="1">
      <alignment horizontal="center" vertical="center"/>
    </xf>
    <xf numFmtId="2" fontId="51" fillId="0" borderId="14" xfId="0" applyNumberFormat="1" applyFont="1" applyBorder="1" applyAlignment="1">
      <alignment horizontal="center" vertical="center"/>
    </xf>
    <xf numFmtId="4" fontId="51" fillId="0" borderId="73" xfId="0" applyNumberFormat="1" applyFont="1" applyBorder="1" applyAlignment="1">
      <alignment horizontal="center" vertical="center"/>
    </xf>
    <xf numFmtId="0" fontId="51" fillId="0" borderId="14" xfId="0" applyFont="1" applyBorder="1" applyAlignment="1">
      <alignment vertical="center"/>
    </xf>
    <xf numFmtId="0" fontId="51" fillId="0" borderId="73" xfId="0" applyFont="1" applyBorder="1" applyAlignment="1">
      <alignment vertical="center"/>
    </xf>
    <xf numFmtId="0" fontId="0" fillId="0" borderId="0" xfId="0" applyFill="1"/>
    <xf numFmtId="0" fontId="53" fillId="0" borderId="38"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0" xfId="0" applyFont="1" applyFill="1" applyBorder="1" applyAlignment="1">
      <alignment horizontal="center" vertical="center" wrapText="1"/>
    </xf>
    <xf numFmtId="0" fontId="51" fillId="0" borderId="7" xfId="0" applyFont="1" applyBorder="1" applyAlignment="1">
      <alignment horizontal="left" vertical="center"/>
    </xf>
    <xf numFmtId="4" fontId="54" fillId="0" borderId="15" xfId="0" applyNumberFormat="1" applyFont="1" applyFill="1" applyBorder="1" applyAlignment="1">
      <alignment horizontal="center" vertical="center"/>
    </xf>
    <xf numFmtId="4" fontId="51" fillId="0" borderId="15" xfId="0" applyNumberFormat="1" applyFont="1" applyFill="1" applyBorder="1" applyAlignment="1">
      <alignment horizontal="center" vertical="center"/>
    </xf>
    <xf numFmtId="0" fontId="53" fillId="0" borderId="35" xfId="0" applyFont="1" applyBorder="1" applyAlignment="1">
      <alignment horizontal="left" vertical="center"/>
    </xf>
    <xf numFmtId="4" fontId="53" fillId="0" borderId="36" xfId="0" applyNumberFormat="1" applyFont="1" applyBorder="1" applyAlignment="1">
      <alignment horizontal="center" vertical="center"/>
    </xf>
    <xf numFmtId="4" fontId="53" fillId="0" borderId="37" xfId="0" applyNumberFormat="1" applyFont="1" applyBorder="1" applyAlignment="1">
      <alignment horizontal="center" vertical="center"/>
    </xf>
    <xf numFmtId="0" fontId="51" fillId="0" borderId="31" xfId="0" applyFont="1" applyFill="1" applyBorder="1" applyAlignment="1">
      <alignment horizontal="left" vertical="center"/>
    </xf>
    <xf numFmtId="10" fontId="4" fillId="0" borderId="0" xfId="0" applyNumberFormat="1" applyFont="1"/>
    <xf numFmtId="0" fontId="51" fillId="0" borderId="7" xfId="0" applyFont="1" applyBorder="1" applyAlignment="1">
      <alignment horizontal="center" vertical="center"/>
    </xf>
    <xf numFmtId="171" fontId="1" fillId="0" borderId="48" xfId="51" applyNumberFormat="1" applyFont="1" applyFill="1" applyBorder="1" applyAlignment="1" applyProtection="1">
      <alignment horizontal="center" vertical="center"/>
      <protection locked="0"/>
    </xf>
    <xf numFmtId="0" fontId="1" fillId="0" borderId="0" xfId="51" applyFont="1" applyFill="1" applyBorder="1" applyAlignment="1">
      <alignment horizontal="left" vertical="center"/>
    </xf>
    <xf numFmtId="4" fontId="3" fillId="0" borderId="39" xfId="51" quotePrefix="1" applyNumberFormat="1" applyFont="1" applyFill="1" applyBorder="1" applyAlignment="1">
      <alignment horizontal="center" vertical="center"/>
    </xf>
    <xf numFmtId="4" fontId="3" fillId="0" borderId="39" xfId="51" applyNumberFormat="1" applyFont="1" applyFill="1" applyBorder="1" applyAlignment="1">
      <alignment horizontal="center" vertical="center"/>
    </xf>
    <xf numFmtId="4" fontId="1" fillId="0" borderId="10" xfId="51" quotePrefix="1" applyNumberFormat="1" applyFont="1" applyFill="1" applyBorder="1" applyAlignment="1">
      <alignment horizontal="center" vertical="center"/>
    </xf>
    <xf numFmtId="4" fontId="1" fillId="0" borderId="11" xfId="5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4" fontId="1" fillId="0" borderId="36" xfId="199" applyFont="1" applyFill="1" applyBorder="1" applyAlignment="1">
      <alignment horizontal="center" vertical="center"/>
    </xf>
    <xf numFmtId="44" fontId="3" fillId="0" borderId="36" xfId="199" applyFont="1" applyFill="1" applyBorder="1" applyAlignment="1">
      <alignment horizontal="center" vertical="center"/>
    </xf>
    <xf numFmtId="4" fontId="1" fillId="0" borderId="41" xfId="51" applyNumberFormat="1" applyFont="1" applyFill="1" applyBorder="1" applyAlignment="1">
      <alignment vertical="center"/>
    </xf>
    <xf numFmtId="4" fontId="1" fillId="0" borderId="73" xfId="51" applyNumberFormat="1" applyFont="1" applyFill="1" applyBorder="1" applyAlignment="1">
      <alignment horizontal="center" vertical="center"/>
    </xf>
    <xf numFmtId="44" fontId="1" fillId="0" borderId="0" xfId="199" applyFont="1" applyFill="1" applyBorder="1" applyAlignment="1">
      <alignment horizontal="center" vertical="center"/>
    </xf>
    <xf numFmtId="44" fontId="3" fillId="0" borderId="0" xfId="199" applyFont="1" applyFill="1" applyBorder="1" applyAlignment="1">
      <alignment horizontal="center" vertical="center"/>
    </xf>
    <xf numFmtId="4" fontId="3" fillId="0" borderId="35" xfId="51" applyNumberFormat="1" applyFont="1" applyFill="1" applyBorder="1" applyAlignment="1">
      <alignment horizontal="center" vertical="center"/>
    </xf>
    <xf numFmtId="2" fontId="1" fillId="0" borderId="33" xfId="0" applyNumberFormat="1" applyFont="1" applyBorder="1" applyAlignment="1">
      <alignment horizontal="center"/>
    </xf>
    <xf numFmtId="0" fontId="4" fillId="0" borderId="7" xfId="0" applyFont="1" applyBorder="1" applyAlignment="1">
      <alignment horizontal="center" vertical="center"/>
    </xf>
    <xf numFmtId="4" fontId="53" fillId="0" borderId="32" xfId="0" applyNumberFormat="1" applyFont="1" applyBorder="1" applyAlignment="1">
      <alignment horizontal="center"/>
    </xf>
    <xf numFmtId="0" fontId="53" fillId="0" borderId="33" xfId="0" applyFont="1" applyBorder="1" applyAlignment="1">
      <alignment horizontal="center"/>
    </xf>
    <xf numFmtId="0" fontId="53" fillId="0" borderId="34" xfId="0" applyFont="1" applyBorder="1" applyAlignment="1">
      <alignment horizont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25" borderId="7"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9" xfId="1" applyFont="1" applyBorder="1" applyAlignment="1">
      <alignment horizontal="center" vertical="center"/>
    </xf>
    <xf numFmtId="0" fontId="28" fillId="0" borderId="10" xfId="1" applyFont="1" applyBorder="1" applyAlignment="1">
      <alignment horizontal="center" vertical="center"/>
    </xf>
    <xf numFmtId="0" fontId="28" fillId="0" borderId="11" xfId="1" applyFont="1" applyBorder="1" applyAlignment="1">
      <alignment horizontal="center" vertical="center"/>
    </xf>
    <xf numFmtId="0" fontId="28" fillId="25" borderId="17" xfId="1" applyFont="1" applyFill="1" applyBorder="1" applyAlignment="1">
      <alignment horizontal="center" vertical="center" wrapText="1"/>
    </xf>
    <xf numFmtId="0" fontId="28" fillId="25" borderId="6" xfId="1" applyFont="1" applyFill="1" applyBorder="1" applyAlignment="1">
      <alignment horizontal="center" vertical="center" wrapText="1"/>
    </xf>
    <xf numFmtId="0" fontId="28" fillId="0" borderId="42"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74" xfId="1" applyFont="1" applyFill="1" applyBorder="1" applyAlignment="1">
      <alignment horizontal="center" vertical="center" wrapText="1"/>
    </xf>
    <xf numFmtId="0" fontId="51" fillId="0" borderId="7" xfId="0" applyFont="1" applyBorder="1" applyAlignment="1">
      <alignment horizontal="center" vertical="center"/>
    </xf>
    <xf numFmtId="0" fontId="51"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1" fillId="0" borderId="5" xfId="51" applyFont="1" applyFill="1" applyBorder="1" applyAlignment="1">
      <alignment horizontal="left" vertical="center"/>
    </xf>
    <xf numFmtId="0" fontId="3" fillId="0" borderId="0" xfId="51" applyFont="1" applyFill="1" applyBorder="1" applyAlignment="1">
      <alignment horizontal="center" vertical="center"/>
    </xf>
    <xf numFmtId="0" fontId="3" fillId="47"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wrapText="1"/>
    </xf>
    <xf numFmtId="0" fontId="1" fillId="0" borderId="0" xfId="51" applyFont="1" applyFill="1" applyBorder="1" applyAlignment="1">
      <alignment horizontal="center" vertical="center" wrapText="1"/>
    </xf>
    <xf numFmtId="4" fontId="3" fillId="0" borderId="45" xfId="51" applyNumberFormat="1" applyFont="1" applyFill="1" applyBorder="1" applyAlignment="1">
      <alignment horizontal="left" vertical="center"/>
    </xf>
    <xf numFmtId="4" fontId="3" fillId="0" borderId="8" xfId="51" applyNumberFormat="1" applyFont="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3" fillId="0" borderId="8" xfId="51" applyFont="1" applyBorder="1" applyAlignment="1">
      <alignment horizontal="left"/>
    </xf>
    <xf numFmtId="0" fontId="3" fillId="0" borderId="5" xfId="51" applyFont="1" applyFill="1" applyBorder="1" applyAlignment="1">
      <alignment horizontal="center"/>
    </xf>
    <xf numFmtId="10" fontId="3" fillId="0" borderId="5" xfId="53" applyNumberFormat="1" applyFont="1" applyFill="1" applyBorder="1" applyAlignment="1">
      <alignment horizontal="center" vertical="center"/>
    </xf>
    <xf numFmtId="0" fontId="3" fillId="0" borderId="0" xfId="51" applyFont="1" applyFill="1" applyAlignment="1">
      <alignment vertical="center" wrapText="1"/>
    </xf>
    <xf numFmtId="0" fontId="1" fillId="0" borderId="0" xfId="51" applyFont="1" applyFill="1" applyAlignment="1">
      <alignment horizontal="left"/>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0" fontId="3" fillId="0" borderId="42"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47" xfId="51" applyFont="1" applyFill="1" applyBorder="1" applyAlignment="1">
      <alignment horizontal="center" vertical="center"/>
    </xf>
    <xf numFmtId="0" fontId="26" fillId="0" borderId="42"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47" xfId="51" applyFont="1" applyFill="1" applyBorder="1" applyAlignment="1">
      <alignment horizontal="left" vertical="center"/>
    </xf>
    <xf numFmtId="0" fontId="1" fillId="0" borderId="0" xfId="51" applyFont="1" applyFill="1" applyAlignment="1">
      <alignment vertical="center" wrapText="1"/>
    </xf>
    <xf numFmtId="0" fontId="1" fillId="0" borderId="0" xfId="51" applyFont="1" applyFill="1" applyAlignment="1">
      <alignment horizontal="left" vertical="center" wrapText="1"/>
    </xf>
    <xf numFmtId="0" fontId="40" fillId="0" borderId="0" xfId="0" applyFont="1" applyAlignment="1">
      <alignment horizontal="center" vertical="center" wrapText="1"/>
    </xf>
    <xf numFmtId="0" fontId="47" fillId="0" borderId="1" xfId="51" applyFont="1" applyFill="1" applyBorder="1" applyAlignment="1">
      <alignment horizontal="left" vertical="center"/>
    </xf>
    <xf numFmtId="0" fontId="47" fillId="0" borderId="2" xfId="51" applyFont="1" applyFill="1" applyBorder="1" applyAlignment="1">
      <alignment horizontal="left" vertical="center"/>
    </xf>
    <xf numFmtId="0" fontId="47"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8" xfId="51" applyFill="1" applyBorder="1" applyAlignment="1">
      <alignment horizontal="left" vertical="center"/>
    </xf>
    <xf numFmtId="0" fontId="1" fillId="0" borderId="46" xfId="51" applyFill="1" applyBorder="1" applyAlignment="1">
      <alignment horizontal="left" vertical="center"/>
    </xf>
    <xf numFmtId="0" fontId="1" fillId="0" borderId="0" xfId="51" applyFill="1" applyBorder="1" applyAlignment="1">
      <alignment horizontal="center" vertical="center"/>
    </xf>
    <xf numFmtId="0" fontId="1" fillId="0" borderId="44" xfId="51" applyFill="1" applyBorder="1" applyAlignment="1">
      <alignment horizontal="center" vertical="center"/>
    </xf>
    <xf numFmtId="0" fontId="1" fillId="0" borderId="8" xfId="51" applyFill="1" applyBorder="1" applyAlignment="1">
      <alignment horizontal="center" vertical="center" wrapText="1"/>
    </xf>
    <xf numFmtId="0" fontId="1" fillId="0" borderId="46" xfId="51" applyFill="1" applyBorder="1" applyAlignment="1">
      <alignment horizontal="center" vertical="center" wrapText="1"/>
    </xf>
    <xf numFmtId="0" fontId="1" fillId="0" borderId="0" xfId="51" applyFill="1" applyBorder="1" applyAlignment="1">
      <alignment horizontal="left" vertical="center"/>
    </xf>
    <xf numFmtId="0" fontId="1" fillId="0" borderId="44" xfId="51" applyFill="1" applyBorder="1" applyAlignment="1">
      <alignment horizontal="left" vertical="center"/>
    </xf>
    <xf numFmtId="0" fontId="3" fillId="0" borderId="42" xfId="51" applyFont="1" applyFill="1" applyBorder="1" applyAlignment="1">
      <alignment horizontal="left" vertical="center"/>
    </xf>
    <xf numFmtId="0" fontId="3" fillId="0" borderId="4" xfId="51" applyFont="1" applyFill="1" applyBorder="1" applyAlignment="1">
      <alignment horizontal="left" vertical="center"/>
    </xf>
    <xf numFmtId="0" fontId="3" fillId="0" borderId="47" xfId="51" applyFont="1" applyFill="1" applyBorder="1" applyAlignment="1">
      <alignment horizontal="left" vertical="center"/>
    </xf>
    <xf numFmtId="4" fontId="28" fillId="0" borderId="7"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28" fillId="0" borderId="35" xfId="51" applyNumberFormat="1" applyFont="1" applyFill="1" applyBorder="1" applyAlignment="1">
      <alignment horizontal="left" vertical="center"/>
    </xf>
    <xf numFmtId="4" fontId="28" fillId="0" borderId="36"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25" borderId="0" xfId="51" applyFont="1" applyFill="1" applyAlignment="1">
      <alignment horizontal="left" wrapText="1"/>
    </xf>
    <xf numFmtId="0" fontId="50" fillId="0" borderId="0" xfId="51" applyFont="1" applyFill="1" applyAlignment="1">
      <alignment horizontal="center" wrapText="1"/>
    </xf>
    <xf numFmtId="4" fontId="3" fillId="0" borderId="39" xfId="51" applyNumberFormat="1" applyFont="1" applyFill="1" applyBorder="1" applyAlignment="1">
      <alignment horizontal="center" vertical="center"/>
    </xf>
    <xf numFmtId="4" fontId="3" fillId="0" borderId="38" xfId="5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4" fontId="51" fillId="0" borderId="35" xfId="0" applyNumberFormat="1" applyFont="1" applyBorder="1" applyAlignment="1">
      <alignment vertical="center"/>
    </xf>
    <xf numFmtId="4" fontId="51" fillId="0" borderId="36" xfId="0" applyNumberFormat="1" applyFont="1" applyBorder="1" applyAlignment="1">
      <alignment vertical="center"/>
    </xf>
    <xf numFmtId="4" fontId="51" fillId="0" borderId="37" xfId="0" applyNumberFormat="1" applyFont="1" applyBorder="1" applyAlignment="1">
      <alignment vertical="center"/>
    </xf>
  </cellXfs>
  <cellStyles count="200">
    <cellStyle name="20% - Accent1" xfId="54" xr:uid="{00000000-0005-0000-0000-000000000000}"/>
    <cellStyle name="20% - Accent2" xfId="55" xr:uid="{00000000-0005-0000-0000-000001000000}"/>
    <cellStyle name="20% - Accent3" xfId="56" xr:uid="{00000000-0005-0000-0000-000002000000}"/>
    <cellStyle name="20% - Accent4" xfId="57" xr:uid="{00000000-0005-0000-0000-000003000000}"/>
    <cellStyle name="20% - Accent5" xfId="58" xr:uid="{00000000-0005-0000-0000-000004000000}"/>
    <cellStyle name="20% - Accent6" xfId="59" xr:uid="{00000000-0005-0000-0000-000005000000}"/>
    <cellStyle name="20% - Cor1" xfId="60" xr:uid="{00000000-0005-0000-0000-000006000000}"/>
    <cellStyle name="20% - Cor2" xfId="61" xr:uid="{00000000-0005-0000-0000-000007000000}"/>
    <cellStyle name="20% - Cor3" xfId="62" xr:uid="{00000000-0005-0000-0000-000008000000}"/>
    <cellStyle name="20% - Cor4" xfId="63" xr:uid="{00000000-0005-0000-0000-000009000000}"/>
    <cellStyle name="20% - Cor5" xfId="64" xr:uid="{00000000-0005-0000-0000-00000A000000}"/>
    <cellStyle name="20% - Cor6" xfId="65" xr:uid="{00000000-0005-0000-0000-00000B000000}"/>
    <cellStyle name="20% - Ênfase1 2" xfId="8" xr:uid="{00000000-0005-0000-0000-00000C000000}"/>
    <cellStyle name="20% - Ênfase2 2" xfId="9" xr:uid="{00000000-0005-0000-0000-00000D000000}"/>
    <cellStyle name="20% - Ênfase3 2" xfId="10" xr:uid="{00000000-0005-0000-0000-00000E000000}"/>
    <cellStyle name="20% - Ênfase4 2" xfId="11" xr:uid="{00000000-0005-0000-0000-00000F000000}"/>
    <cellStyle name="20% - Ênfase5 2" xfId="12" xr:uid="{00000000-0005-0000-0000-000010000000}"/>
    <cellStyle name="20% - Ênfase6 2" xfId="13" xr:uid="{00000000-0005-0000-0000-000011000000}"/>
    <cellStyle name="40% - Accent1" xfId="66" xr:uid="{00000000-0005-0000-0000-000012000000}"/>
    <cellStyle name="40% - Accent2" xfId="67" xr:uid="{00000000-0005-0000-0000-000013000000}"/>
    <cellStyle name="40% - Accent3" xfId="68" xr:uid="{00000000-0005-0000-0000-000014000000}"/>
    <cellStyle name="40% - Accent4" xfId="69" xr:uid="{00000000-0005-0000-0000-000015000000}"/>
    <cellStyle name="40% - Accent5" xfId="70" xr:uid="{00000000-0005-0000-0000-000016000000}"/>
    <cellStyle name="40% - Accent6" xfId="71" xr:uid="{00000000-0005-0000-0000-000017000000}"/>
    <cellStyle name="40% - Cor1" xfId="72" xr:uid="{00000000-0005-0000-0000-000018000000}"/>
    <cellStyle name="40% - Cor2" xfId="73" xr:uid="{00000000-0005-0000-0000-000019000000}"/>
    <cellStyle name="40% - Cor3" xfId="74" xr:uid="{00000000-0005-0000-0000-00001A000000}"/>
    <cellStyle name="40% - Cor4" xfId="75" xr:uid="{00000000-0005-0000-0000-00001B000000}"/>
    <cellStyle name="40% - Cor5" xfId="76" xr:uid="{00000000-0005-0000-0000-00001C000000}"/>
    <cellStyle name="40% - Cor6" xfId="77" xr:uid="{00000000-0005-0000-0000-00001D000000}"/>
    <cellStyle name="40% - Ênfase1 2" xfId="14" xr:uid="{00000000-0005-0000-0000-00001E000000}"/>
    <cellStyle name="40% - Ênfase2 2" xfId="15" xr:uid="{00000000-0005-0000-0000-00001F000000}"/>
    <cellStyle name="40% - Ênfase3 2" xfId="16" xr:uid="{00000000-0005-0000-0000-000020000000}"/>
    <cellStyle name="40% - Ênfase4 2" xfId="17" xr:uid="{00000000-0005-0000-0000-000021000000}"/>
    <cellStyle name="40% - Ênfase5 2" xfId="18" xr:uid="{00000000-0005-0000-0000-000022000000}"/>
    <cellStyle name="40% - Ênfase6 2" xfId="19" xr:uid="{00000000-0005-0000-0000-000023000000}"/>
    <cellStyle name="60% - Accent1" xfId="78" xr:uid="{00000000-0005-0000-0000-000024000000}"/>
    <cellStyle name="60% - Accent2" xfId="79" xr:uid="{00000000-0005-0000-0000-000025000000}"/>
    <cellStyle name="60% - Accent3" xfId="80" xr:uid="{00000000-0005-0000-0000-000026000000}"/>
    <cellStyle name="60% - Accent4" xfId="81" xr:uid="{00000000-0005-0000-0000-000027000000}"/>
    <cellStyle name="60% - Accent5" xfId="82" xr:uid="{00000000-0005-0000-0000-000028000000}"/>
    <cellStyle name="60% - Accent6" xfId="83" xr:uid="{00000000-0005-0000-0000-000029000000}"/>
    <cellStyle name="60% - Cor1" xfId="84" xr:uid="{00000000-0005-0000-0000-00002A000000}"/>
    <cellStyle name="60% - Cor2" xfId="85" xr:uid="{00000000-0005-0000-0000-00002B000000}"/>
    <cellStyle name="60% - Cor3" xfId="86" xr:uid="{00000000-0005-0000-0000-00002C000000}"/>
    <cellStyle name="60% - Cor4" xfId="87" xr:uid="{00000000-0005-0000-0000-00002D000000}"/>
    <cellStyle name="60% - Cor5" xfId="88" xr:uid="{00000000-0005-0000-0000-00002E000000}"/>
    <cellStyle name="60% - Cor6" xfId="89" xr:uid="{00000000-0005-0000-0000-00002F000000}"/>
    <cellStyle name="60% - Ênfase1 2" xfId="20" xr:uid="{00000000-0005-0000-0000-000030000000}"/>
    <cellStyle name="60% - Ênfase2 2" xfId="21" xr:uid="{00000000-0005-0000-0000-000031000000}"/>
    <cellStyle name="60% - Ênfase3 2" xfId="22" xr:uid="{00000000-0005-0000-0000-000032000000}"/>
    <cellStyle name="60% - Ênfase4 2" xfId="23" xr:uid="{00000000-0005-0000-0000-000033000000}"/>
    <cellStyle name="60% - Ênfase5 2" xfId="24" xr:uid="{00000000-0005-0000-0000-000034000000}"/>
    <cellStyle name="60% - Ênfase6 2" xfId="25" xr:uid="{00000000-0005-0000-0000-000035000000}"/>
    <cellStyle name="Accent1" xfId="90" xr:uid="{00000000-0005-0000-0000-000036000000}"/>
    <cellStyle name="Accent2" xfId="91" xr:uid="{00000000-0005-0000-0000-000037000000}"/>
    <cellStyle name="Accent3" xfId="92" xr:uid="{00000000-0005-0000-0000-000038000000}"/>
    <cellStyle name="Accent4" xfId="93" xr:uid="{00000000-0005-0000-0000-000039000000}"/>
    <cellStyle name="Accent5" xfId="94" xr:uid="{00000000-0005-0000-0000-00003A000000}"/>
    <cellStyle name="Accent6" xfId="95" xr:uid="{00000000-0005-0000-0000-00003B000000}"/>
    <cellStyle name="Bad" xfId="96" xr:uid="{00000000-0005-0000-0000-00003C000000}"/>
    <cellStyle name="Bom 2" xfId="26" xr:uid="{00000000-0005-0000-0000-00003D000000}"/>
    <cellStyle name="Cabeçalho 1" xfId="97" xr:uid="{00000000-0005-0000-0000-00003E000000}"/>
    <cellStyle name="Cabeçalho 2" xfId="98" xr:uid="{00000000-0005-0000-0000-00003F000000}"/>
    <cellStyle name="Cabeçalho 3" xfId="99" xr:uid="{00000000-0005-0000-0000-000040000000}"/>
    <cellStyle name="Cabeçalho 4" xfId="100" xr:uid="{00000000-0005-0000-0000-000041000000}"/>
    <cellStyle name="Calculation" xfId="101" xr:uid="{00000000-0005-0000-0000-000042000000}"/>
    <cellStyle name="Cálculo 2" xfId="27" xr:uid="{00000000-0005-0000-0000-000043000000}"/>
    <cellStyle name="Célula de Verificação 2" xfId="28" xr:uid="{00000000-0005-0000-0000-000044000000}"/>
    <cellStyle name="Célula Ligada" xfId="102" xr:uid="{00000000-0005-0000-0000-000045000000}"/>
    <cellStyle name="Célula Vinculada 2" xfId="29" xr:uid="{00000000-0005-0000-0000-000046000000}"/>
    <cellStyle name="Check Cell" xfId="103" xr:uid="{00000000-0005-0000-0000-000047000000}"/>
    <cellStyle name="Código" xfId="104" xr:uid="{00000000-0005-0000-0000-000048000000}"/>
    <cellStyle name="Cor1" xfId="105" xr:uid="{00000000-0005-0000-0000-000049000000}"/>
    <cellStyle name="Cor2" xfId="106" xr:uid="{00000000-0005-0000-0000-00004A000000}"/>
    <cellStyle name="Cor3" xfId="107" xr:uid="{00000000-0005-0000-0000-00004B000000}"/>
    <cellStyle name="Cor4" xfId="108" xr:uid="{00000000-0005-0000-0000-00004C000000}"/>
    <cellStyle name="Cor5" xfId="109" xr:uid="{00000000-0005-0000-0000-00004D000000}"/>
    <cellStyle name="Cor6" xfId="110" xr:uid="{00000000-0005-0000-0000-00004E000000}"/>
    <cellStyle name="Correcto" xfId="111" xr:uid="{00000000-0005-0000-0000-00004F000000}"/>
    <cellStyle name="Descrição" xfId="112" xr:uid="{00000000-0005-0000-0000-000050000000}"/>
    <cellStyle name="Ênfase1 2" xfId="30" xr:uid="{00000000-0005-0000-0000-000051000000}"/>
    <cellStyle name="Ênfase2 2" xfId="31" xr:uid="{00000000-0005-0000-0000-000052000000}"/>
    <cellStyle name="Ênfase3 2" xfId="32" xr:uid="{00000000-0005-0000-0000-000053000000}"/>
    <cellStyle name="Ênfase4 2" xfId="33" xr:uid="{00000000-0005-0000-0000-000054000000}"/>
    <cellStyle name="Ênfase5 2" xfId="34" xr:uid="{00000000-0005-0000-0000-000055000000}"/>
    <cellStyle name="Ênfase6 2" xfId="35" xr:uid="{00000000-0005-0000-0000-000056000000}"/>
    <cellStyle name="Entrada 2" xfId="36" xr:uid="{00000000-0005-0000-0000-000057000000}"/>
    <cellStyle name="Euro" xfId="113" xr:uid="{00000000-0005-0000-0000-000058000000}"/>
    <cellStyle name="Excel Built-in Normal" xfId="114" xr:uid="{00000000-0005-0000-0000-000059000000}"/>
    <cellStyle name="Explanatory Text" xfId="115" xr:uid="{00000000-0005-0000-0000-00005A000000}"/>
    <cellStyle name="Good" xfId="116" xr:uid="{00000000-0005-0000-0000-00005B000000}"/>
    <cellStyle name="Heading 1" xfId="117" xr:uid="{00000000-0005-0000-0000-00005C000000}"/>
    <cellStyle name="Heading 2" xfId="118" xr:uid="{00000000-0005-0000-0000-00005D000000}"/>
    <cellStyle name="Heading 3" xfId="119" xr:uid="{00000000-0005-0000-0000-00005E000000}"/>
    <cellStyle name="Heading 4" xfId="120" xr:uid="{00000000-0005-0000-0000-00005F000000}"/>
    <cellStyle name="Hiperlink 2" xfId="121" xr:uid="{00000000-0005-0000-0000-000061000000}"/>
    <cellStyle name="Incorrecto" xfId="122" xr:uid="{00000000-0005-0000-0000-000062000000}"/>
    <cellStyle name="Incorreto 2" xfId="37" xr:uid="{00000000-0005-0000-0000-000063000000}"/>
    <cellStyle name="Input" xfId="123" xr:uid="{00000000-0005-0000-0000-000064000000}"/>
    <cellStyle name="Linked Cell" xfId="124" xr:uid="{00000000-0005-0000-0000-000065000000}"/>
    <cellStyle name="Moeda" xfId="199" builtinId="4"/>
    <cellStyle name="Moeda 2" xfId="2" xr:uid="{00000000-0005-0000-0000-000067000000}"/>
    <cellStyle name="Moeda 2 2" xfId="125" xr:uid="{00000000-0005-0000-0000-000068000000}"/>
    <cellStyle name="Moeda 2 3" xfId="126" xr:uid="{00000000-0005-0000-0000-000069000000}"/>
    <cellStyle name="Moeda 2 3 2" xfId="127" xr:uid="{00000000-0005-0000-0000-00006A000000}"/>
    <cellStyle name="Moeda 2 3 2 2" xfId="128" xr:uid="{00000000-0005-0000-0000-00006B000000}"/>
    <cellStyle name="Moeda 2_Ancora 4 med" xfId="129" xr:uid="{00000000-0005-0000-0000-00006C000000}"/>
    <cellStyle name="Moeda 3" xfId="130" xr:uid="{00000000-0005-0000-0000-00006D000000}"/>
    <cellStyle name="Moeda 3 2" xfId="131" xr:uid="{00000000-0005-0000-0000-00006E000000}"/>
    <cellStyle name="Moeda 3 3" xfId="198" xr:uid="{00000000-0005-0000-0000-00006F000000}"/>
    <cellStyle name="Moeda 4" xfId="132" xr:uid="{00000000-0005-0000-0000-000070000000}"/>
    <cellStyle name="Moeda 4 2" xfId="133" xr:uid="{00000000-0005-0000-0000-000071000000}"/>
    <cellStyle name="Moeda 5" xfId="134" xr:uid="{00000000-0005-0000-0000-000072000000}"/>
    <cellStyle name="Neutra 2" xfId="38" xr:uid="{00000000-0005-0000-0000-000073000000}"/>
    <cellStyle name="Neutral" xfId="135" xr:uid="{00000000-0005-0000-0000-000074000000}"/>
    <cellStyle name="Neutro" xfId="136" xr:uid="{00000000-0005-0000-0000-000075000000}"/>
    <cellStyle name="Normal" xfId="0" builtinId="0"/>
    <cellStyle name="Normal 10" xfId="137" xr:uid="{00000000-0005-0000-0000-000077000000}"/>
    <cellStyle name="Normal 16" xfId="51" xr:uid="{00000000-0005-0000-0000-000078000000}"/>
    <cellStyle name="Normal 2" xfId="3" xr:uid="{00000000-0005-0000-0000-000079000000}"/>
    <cellStyle name="Normal 2 2" xfId="39" xr:uid="{00000000-0005-0000-0000-00007A000000}"/>
    <cellStyle name="Normal 2 2 2" xfId="138" xr:uid="{00000000-0005-0000-0000-00007B000000}"/>
    <cellStyle name="Normal 2 3" xfId="139" xr:uid="{00000000-0005-0000-0000-00007C000000}"/>
    <cellStyle name="Normal 2 4" xfId="140" xr:uid="{00000000-0005-0000-0000-00007D000000}"/>
    <cellStyle name="Normal 2 6" xfId="141" xr:uid="{00000000-0005-0000-0000-00007E000000}"/>
    <cellStyle name="Normal 2_3 med" xfId="142" xr:uid="{00000000-0005-0000-0000-00007F000000}"/>
    <cellStyle name="Normal 3" xfId="1" xr:uid="{00000000-0005-0000-0000-000080000000}"/>
    <cellStyle name="Normal 3 2" xfId="143" xr:uid="{00000000-0005-0000-0000-000081000000}"/>
    <cellStyle name="Normal 3 2 2" xfId="144" xr:uid="{00000000-0005-0000-0000-000082000000}"/>
    <cellStyle name="Normal 3 2 2 2" xfId="145" xr:uid="{00000000-0005-0000-0000-000083000000}"/>
    <cellStyle name="Normal 3 2 2 2 2" xfId="146" xr:uid="{00000000-0005-0000-0000-000084000000}"/>
    <cellStyle name="Normal 3 2 3" xfId="147" xr:uid="{00000000-0005-0000-0000-000085000000}"/>
    <cellStyle name="Normal 3 3" xfId="148" xr:uid="{00000000-0005-0000-0000-000086000000}"/>
    <cellStyle name="Normal 3 3 2" xfId="149" xr:uid="{00000000-0005-0000-0000-000087000000}"/>
    <cellStyle name="Normal 3_1ª MEDIÇÃO" xfId="150" xr:uid="{00000000-0005-0000-0000-000088000000}"/>
    <cellStyle name="Normal 4" xfId="7" xr:uid="{00000000-0005-0000-0000-000089000000}"/>
    <cellStyle name="Normal 4 2" xfId="151" xr:uid="{00000000-0005-0000-0000-00008A000000}"/>
    <cellStyle name="Normal 5" xfId="152" xr:uid="{00000000-0005-0000-0000-00008B000000}"/>
    <cellStyle name="Normal 5 2" xfId="153" xr:uid="{00000000-0005-0000-0000-00008C000000}"/>
    <cellStyle name="Normal 5 3" xfId="154" xr:uid="{00000000-0005-0000-0000-00008D000000}"/>
    <cellStyle name="Normal 6" xfId="155" xr:uid="{00000000-0005-0000-0000-00008E000000}"/>
    <cellStyle name="Normal 7" xfId="156" xr:uid="{00000000-0005-0000-0000-00008F000000}"/>
    <cellStyle name="Normal 8" xfId="157" xr:uid="{00000000-0005-0000-0000-000090000000}"/>
    <cellStyle name="Normal 9" xfId="158" xr:uid="{00000000-0005-0000-0000-000091000000}"/>
    <cellStyle name="Nota 2" xfId="40" xr:uid="{00000000-0005-0000-0000-000094000000}"/>
    <cellStyle name="Nota 3" xfId="50" xr:uid="{00000000-0005-0000-0000-000095000000}"/>
    <cellStyle name="Note" xfId="159" xr:uid="{00000000-0005-0000-0000-000096000000}"/>
    <cellStyle name="Numeração" xfId="160" xr:uid="{00000000-0005-0000-0000-000097000000}"/>
    <cellStyle name="Output" xfId="161" xr:uid="{00000000-0005-0000-0000-000098000000}"/>
    <cellStyle name="Porcentagem 2" xfId="5" xr:uid="{00000000-0005-0000-0000-000099000000}"/>
    <cellStyle name="Porcentagem 2 2" xfId="53" xr:uid="{00000000-0005-0000-0000-00009A000000}"/>
    <cellStyle name="Porcentagem 3" xfId="4" xr:uid="{00000000-0005-0000-0000-00009B000000}"/>
    <cellStyle name="Porcentagem 3 2" xfId="162" xr:uid="{00000000-0005-0000-0000-00009C000000}"/>
    <cellStyle name="Porcentagem 3 2 2" xfId="163" xr:uid="{00000000-0005-0000-0000-00009D000000}"/>
    <cellStyle name="Porcentagem 3 2 2 2" xfId="164" xr:uid="{00000000-0005-0000-0000-00009E000000}"/>
    <cellStyle name="Porcentagem 4" xfId="165" xr:uid="{00000000-0005-0000-0000-00009F000000}"/>
    <cellStyle name="Porcentagem 5" xfId="166" xr:uid="{00000000-0005-0000-0000-0000A0000000}"/>
    <cellStyle name="Saída 2" xfId="41" xr:uid="{00000000-0005-0000-0000-0000A1000000}"/>
    <cellStyle name="Separador de milhares 2" xfId="167" xr:uid="{00000000-0005-0000-0000-0000A2000000}"/>
    <cellStyle name="Separador de milhares 2 2" xfId="168" xr:uid="{00000000-0005-0000-0000-0000A3000000}"/>
    <cellStyle name="Separador de milhares 2 3" xfId="169" xr:uid="{00000000-0005-0000-0000-0000A4000000}"/>
    <cellStyle name="Separador de milhares 3" xfId="170" xr:uid="{00000000-0005-0000-0000-0000A5000000}"/>
    <cellStyle name="Separador de milhares 3 2" xfId="171" xr:uid="{00000000-0005-0000-0000-0000A6000000}"/>
    <cellStyle name="Separador de milhares 4" xfId="172" xr:uid="{00000000-0005-0000-0000-0000A7000000}"/>
    <cellStyle name="Separador de milhares 4 2" xfId="173" xr:uid="{00000000-0005-0000-0000-0000A8000000}"/>
    <cellStyle name="Separador de milhares 4 2 2" xfId="174" xr:uid="{00000000-0005-0000-0000-0000A9000000}"/>
    <cellStyle name="Separador de milhares 4 2 2 2" xfId="175" xr:uid="{00000000-0005-0000-0000-0000AA000000}"/>
    <cellStyle name="Separador de milhares 4 2 3" xfId="176" xr:uid="{00000000-0005-0000-0000-0000AB000000}"/>
    <cellStyle name="Separador de milhares 4 3" xfId="177" xr:uid="{00000000-0005-0000-0000-0000AC000000}"/>
    <cellStyle name="Separador de milhares 5" xfId="178" xr:uid="{00000000-0005-0000-0000-0000AD000000}"/>
    <cellStyle name="Separador de milhares 6" xfId="179" xr:uid="{00000000-0005-0000-0000-0000AE000000}"/>
    <cellStyle name="Separador de milhares 6 2" xfId="180" xr:uid="{00000000-0005-0000-0000-0000AF000000}"/>
    <cellStyle name="Texto de Aviso 2" xfId="42" xr:uid="{00000000-0005-0000-0000-0000B0000000}"/>
    <cellStyle name="Texto Explicativo 2" xfId="43" xr:uid="{00000000-0005-0000-0000-0000B1000000}"/>
    <cellStyle name="Title" xfId="181" xr:uid="{00000000-0005-0000-0000-0000B2000000}"/>
    <cellStyle name="Título 1 1" xfId="182" xr:uid="{00000000-0005-0000-0000-0000B3000000}"/>
    <cellStyle name="Título 1 2" xfId="45" xr:uid="{00000000-0005-0000-0000-0000B4000000}"/>
    <cellStyle name="Título 2 2" xfId="46" xr:uid="{00000000-0005-0000-0000-0000B5000000}"/>
    <cellStyle name="Título 3 2" xfId="47" xr:uid="{00000000-0005-0000-0000-0000B6000000}"/>
    <cellStyle name="Título 4 2" xfId="48" xr:uid="{00000000-0005-0000-0000-0000B7000000}"/>
    <cellStyle name="Título 5" xfId="44" xr:uid="{00000000-0005-0000-0000-0000B8000000}"/>
    <cellStyle name="Totais" xfId="183" xr:uid="{00000000-0005-0000-0000-0000B9000000}"/>
    <cellStyle name="Total 2" xfId="49" xr:uid="{00000000-0005-0000-0000-0000BA000000}"/>
    <cellStyle name="Verificar Célula" xfId="184" xr:uid="{00000000-0005-0000-0000-0000BB000000}"/>
    <cellStyle name="Vírgula 2" xfId="6" xr:uid="{00000000-0005-0000-0000-0000BC000000}"/>
    <cellStyle name="Vírgula 2 2" xfId="52" xr:uid="{00000000-0005-0000-0000-0000BD000000}"/>
    <cellStyle name="Vírgula 3" xfId="185" xr:uid="{00000000-0005-0000-0000-0000BE000000}"/>
    <cellStyle name="Vírgula 3 2" xfId="186" xr:uid="{00000000-0005-0000-0000-0000BF000000}"/>
    <cellStyle name="Vírgula 3 2 2" xfId="187" xr:uid="{00000000-0005-0000-0000-0000C0000000}"/>
    <cellStyle name="Vírgula 3 3" xfId="188" xr:uid="{00000000-0005-0000-0000-0000C1000000}"/>
    <cellStyle name="Vírgula 4" xfId="189" xr:uid="{00000000-0005-0000-0000-0000C2000000}"/>
    <cellStyle name="Vírgula 4 2" xfId="190" xr:uid="{00000000-0005-0000-0000-0000C3000000}"/>
    <cellStyle name="Vírgula 5" xfId="191" xr:uid="{00000000-0005-0000-0000-0000C4000000}"/>
    <cellStyle name="Vírgula 5 2" xfId="192" xr:uid="{00000000-0005-0000-0000-0000C5000000}"/>
    <cellStyle name="Vírgula 6" xfId="193" xr:uid="{00000000-0005-0000-0000-0000C6000000}"/>
    <cellStyle name="Vírgula 7" xfId="194" xr:uid="{00000000-0005-0000-0000-0000C7000000}"/>
    <cellStyle name="Vírgula 8" xfId="195" xr:uid="{00000000-0005-0000-0000-0000C8000000}"/>
    <cellStyle name="Warning Text" xfId="196" xr:uid="{00000000-0005-0000-0000-0000C9000000}"/>
    <cellStyle name="wgv" xfId="197" xr:uid="{00000000-0005-0000-0000-0000C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files/fernanda.castro/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4:P14"/>
  <sheetViews>
    <sheetView topLeftCell="E1" workbookViewId="0">
      <selection activeCell="E7" sqref="A7:XFD7"/>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438"/>
  </cols>
  <sheetData>
    <row r="4" spans="5:16" ht="15.75" thickBot="1"/>
    <row r="5" spans="5:16" ht="33.75">
      <c r="E5" s="439" t="s">
        <v>402</v>
      </c>
      <c r="F5" s="440" t="s">
        <v>136</v>
      </c>
      <c r="G5" s="440" t="s">
        <v>468</v>
      </c>
      <c r="H5" s="440" t="s">
        <v>469</v>
      </c>
      <c r="I5" s="440" t="s">
        <v>470</v>
      </c>
      <c r="J5" s="440" t="s">
        <v>472</v>
      </c>
      <c r="K5" s="440" t="s">
        <v>471</v>
      </c>
      <c r="L5" s="440" t="s">
        <v>137</v>
      </c>
      <c r="M5" s="440" t="s">
        <v>330</v>
      </c>
      <c r="N5" s="440" t="s">
        <v>475</v>
      </c>
      <c r="O5" s="440" t="s">
        <v>135</v>
      </c>
      <c r="P5" s="441" t="s">
        <v>474</v>
      </c>
    </row>
    <row r="6" spans="5:16">
      <c r="E6" s="442" t="s">
        <v>463</v>
      </c>
      <c r="F6" s="415" t="e">
        <f>#REF!</f>
        <v>#REF!</v>
      </c>
      <c r="G6" s="415"/>
      <c r="H6" s="415"/>
      <c r="I6" s="415"/>
      <c r="J6" s="415"/>
      <c r="K6" s="415"/>
      <c r="L6" s="415">
        <v>1</v>
      </c>
      <c r="M6" s="415"/>
      <c r="N6" s="415"/>
      <c r="O6" s="415" t="e">
        <f>#REF!</f>
        <v>#REF!</v>
      </c>
      <c r="P6" s="443"/>
    </row>
    <row r="7" spans="5:16">
      <c r="E7" s="442" t="s">
        <v>464</v>
      </c>
      <c r="F7" s="415"/>
      <c r="G7" s="415" t="e">
        <f>#REF!</f>
        <v>#REF!</v>
      </c>
      <c r="H7" s="415"/>
      <c r="I7" s="415"/>
      <c r="J7" s="415"/>
      <c r="K7" s="415"/>
      <c r="L7" s="415" t="e">
        <f>#REF!</f>
        <v>#REF!</v>
      </c>
      <c r="M7" s="415"/>
      <c r="N7" s="415"/>
      <c r="O7" s="415" t="e">
        <f>#REF!</f>
        <v>#REF!</v>
      </c>
      <c r="P7" s="444"/>
    </row>
    <row r="8" spans="5:16">
      <c r="E8" s="442" t="s">
        <v>465</v>
      </c>
      <c r="F8" s="415"/>
      <c r="G8" s="415"/>
      <c r="H8" s="415" t="e">
        <f>#REF!</f>
        <v>#REF!</v>
      </c>
      <c r="I8" s="415"/>
      <c r="J8" s="415" t="e">
        <f>#REF!</f>
        <v>#REF!</v>
      </c>
      <c r="K8" s="415"/>
      <c r="L8" s="415" t="e">
        <f>#REF!</f>
        <v>#REF!</v>
      </c>
      <c r="M8" s="415"/>
      <c r="N8" s="415"/>
      <c r="O8" s="415" t="e">
        <f>#REF!</f>
        <v>#REF!</v>
      </c>
      <c r="P8" s="444"/>
    </row>
    <row r="9" spans="5:16">
      <c r="E9" s="442" t="s">
        <v>466</v>
      </c>
      <c r="F9" s="415"/>
      <c r="G9" s="415"/>
      <c r="H9" s="415" t="e">
        <f>#REF!</f>
        <v>#REF!</v>
      </c>
      <c r="I9" s="415"/>
      <c r="J9" s="415"/>
      <c r="K9" s="415"/>
      <c r="L9" s="415"/>
      <c r="M9" s="415"/>
      <c r="N9" s="415"/>
      <c r="O9" s="415" t="e">
        <f>#REF!</f>
        <v>#REF!</v>
      </c>
      <c r="P9" s="444" t="e">
        <f>#REF!</f>
        <v>#REF!</v>
      </c>
    </row>
    <row r="10" spans="5:16">
      <c r="E10" s="442" t="s">
        <v>467</v>
      </c>
      <c r="F10" s="415"/>
      <c r="G10" s="415"/>
      <c r="H10" s="415" t="e">
        <f>#REF!</f>
        <v>#REF!</v>
      </c>
      <c r="I10" s="415"/>
      <c r="J10" s="415"/>
      <c r="K10" s="415"/>
      <c r="L10" s="415" t="e">
        <f>#REF!</f>
        <v>#REF!</v>
      </c>
      <c r="M10" s="415"/>
      <c r="N10" s="415"/>
      <c r="O10" s="415">
        <v>0.5</v>
      </c>
      <c r="P10" s="444"/>
    </row>
    <row r="11" spans="5:16">
      <c r="E11" s="442" t="s">
        <v>482</v>
      </c>
      <c r="F11" s="415"/>
      <c r="G11" s="415"/>
      <c r="H11" s="415"/>
      <c r="I11" s="415" t="e">
        <f>#REF!</f>
        <v>#REF!</v>
      </c>
      <c r="K11" s="415" t="e">
        <f>#REF!</f>
        <v>#REF!</v>
      </c>
      <c r="L11" s="415"/>
      <c r="M11" s="415"/>
      <c r="N11" s="415"/>
      <c r="O11" s="415" t="e">
        <f>#REF!</f>
        <v>#REF!</v>
      </c>
      <c r="P11" s="444"/>
    </row>
    <row r="12" spans="5:16">
      <c r="E12" s="442" t="s">
        <v>473</v>
      </c>
      <c r="F12" s="415"/>
      <c r="G12" s="415"/>
      <c r="H12" s="415"/>
      <c r="I12" s="415"/>
      <c r="J12" s="415"/>
      <c r="K12" s="415"/>
      <c r="L12" s="415"/>
      <c r="M12" s="415">
        <v>1</v>
      </c>
      <c r="N12" s="415">
        <v>1</v>
      </c>
      <c r="O12" s="415"/>
      <c r="P12" s="444"/>
    </row>
    <row r="13" spans="5:16" ht="15.75" thickBot="1">
      <c r="E13" s="445" t="s">
        <v>4</v>
      </c>
      <c r="F13" s="446" t="e">
        <f>SUM(F6:F12)</f>
        <v>#REF!</v>
      </c>
      <c r="G13" s="446" t="e">
        <f t="shared" ref="G13:P13" si="0">SUM(G6:G12)</f>
        <v>#REF!</v>
      </c>
      <c r="H13" s="446" t="e">
        <f t="shared" si="0"/>
        <v>#REF!</v>
      </c>
      <c r="I13" s="446" t="e">
        <f t="shared" si="0"/>
        <v>#REF!</v>
      </c>
      <c r="J13" s="446" t="e">
        <f t="shared" si="0"/>
        <v>#REF!</v>
      </c>
      <c r="K13" s="446" t="e">
        <f t="shared" si="0"/>
        <v>#REF!</v>
      </c>
      <c r="L13" s="446" t="e">
        <f t="shared" si="0"/>
        <v>#REF!</v>
      </c>
      <c r="M13" s="446">
        <f t="shared" si="0"/>
        <v>1</v>
      </c>
      <c r="N13" s="446">
        <f t="shared" si="0"/>
        <v>1</v>
      </c>
      <c r="O13" s="446" t="e">
        <f>SUM(O6:O12)</f>
        <v>#REF!</v>
      </c>
      <c r="P13" s="447" t="e">
        <f t="shared" si="0"/>
        <v>#REF!</v>
      </c>
    </row>
    <row r="14" spans="5:16" ht="15.75" thickBot="1">
      <c r="E14" s="448" t="s">
        <v>476</v>
      </c>
      <c r="F14" s="467" t="e">
        <f>SUM(F13:P13)</f>
        <v>#REF!</v>
      </c>
      <c r="G14" s="468"/>
      <c r="H14" s="468"/>
      <c r="I14" s="468"/>
      <c r="J14" s="468"/>
      <c r="K14" s="468"/>
      <c r="L14" s="468"/>
      <c r="M14" s="468"/>
      <c r="N14" s="468"/>
      <c r="O14" s="468"/>
      <c r="P14" s="469"/>
    </row>
  </sheetData>
  <mergeCells count="1">
    <mergeCell ref="F14:P1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55" customWidth="1"/>
    <col min="2" max="2" width="1.85546875" style="55" bestFit="1" customWidth="1"/>
    <col min="3" max="3" width="18" style="55" bestFit="1" customWidth="1"/>
    <col min="4" max="4" width="4.7109375" style="55" bestFit="1" customWidth="1"/>
    <col min="5" max="5" width="21.7109375" style="55" bestFit="1" customWidth="1"/>
    <col min="6" max="6" width="2.140625" style="55" bestFit="1" customWidth="1"/>
    <col min="7" max="7" width="20.42578125" style="55" customWidth="1"/>
    <col min="8" max="16384" width="9.140625" style="55"/>
  </cols>
  <sheetData>
    <row r="1" spans="1:9" s="54" customFormat="1">
      <c r="E1" s="308"/>
      <c r="G1" s="53"/>
      <c r="H1" s="53"/>
      <c r="I1" s="53"/>
    </row>
    <row r="2" spans="1:9" s="54" customFormat="1">
      <c r="A2" s="508" t="s">
        <v>138</v>
      </c>
      <c r="B2" s="508"/>
      <c r="C2" s="508"/>
      <c r="D2" s="508"/>
      <c r="E2" s="508"/>
      <c r="F2" s="508"/>
      <c r="G2" s="508"/>
      <c r="H2" s="53"/>
      <c r="I2" s="53"/>
    </row>
    <row r="3" spans="1:9">
      <c r="A3" s="509" t="s">
        <v>335</v>
      </c>
      <c r="B3" s="509"/>
      <c r="C3" s="509"/>
      <c r="D3" s="509" t="s">
        <v>72</v>
      </c>
      <c r="E3" s="509"/>
      <c r="F3" s="509"/>
      <c r="G3" s="509"/>
    </row>
    <row r="4" spans="1:9">
      <c r="A4" s="513" t="e">
        <f>G136</f>
        <v>#REF!</v>
      </c>
      <c r="B4" s="514"/>
      <c r="C4" s="515"/>
      <c r="D4" s="510" t="e">
        <f>A4/'Custos Totais RSS'!F22</f>
        <v>#REF!</v>
      </c>
      <c r="E4" s="510"/>
      <c r="F4" s="510"/>
      <c r="G4" s="510"/>
    </row>
    <row r="5" spans="1:9" s="97" customFormat="1" ht="12.95" customHeight="1">
      <c r="A5" s="94" t="s">
        <v>139</v>
      </c>
      <c r="B5" s="95"/>
      <c r="C5" s="95"/>
      <c r="D5" s="95"/>
      <c r="E5" s="95"/>
      <c r="F5" s="95"/>
      <c r="G5" s="96"/>
    </row>
    <row r="6" spans="1:9" s="97" customFormat="1" ht="12.95" customHeight="1">
      <c r="A6" s="98" t="s">
        <v>140</v>
      </c>
      <c r="B6" s="57"/>
      <c r="C6" s="57"/>
      <c r="D6" s="57"/>
      <c r="E6" s="57"/>
      <c r="F6" s="57"/>
      <c r="G6" s="58"/>
    </row>
    <row r="7" spans="1:9" s="97" customFormat="1" ht="12.95" customHeight="1">
      <c r="A7" s="99" t="e">
        <f>#REF!*2</f>
        <v>#REF!</v>
      </c>
      <c r="B7" s="100" t="s">
        <v>73</v>
      </c>
      <c r="C7" s="101">
        <v>0.25</v>
      </c>
      <c r="D7" s="100" t="s">
        <v>73</v>
      </c>
      <c r="E7" s="102">
        <f>'1.0 - Mão de Obra Direta (MO)'!C7</f>
        <v>1</v>
      </c>
      <c r="F7" s="103" t="s">
        <v>74</v>
      </c>
      <c r="G7" s="104" t="e">
        <f>TRUNC(A7*C7*E7,2)</f>
        <v>#REF!</v>
      </c>
    </row>
    <row r="8" spans="1:9" s="97" customFormat="1" ht="12.95" customHeight="1">
      <c r="A8" s="105" t="s">
        <v>141</v>
      </c>
      <c r="B8" s="61"/>
      <c r="C8" s="60" t="s">
        <v>142</v>
      </c>
      <c r="D8" s="61"/>
      <c r="E8" s="61" t="s">
        <v>75</v>
      </c>
      <c r="F8" s="57"/>
      <c r="G8" s="58"/>
    </row>
    <row r="9" spans="1:9" s="97" customFormat="1" ht="12.95" customHeight="1">
      <c r="A9" s="63" t="s">
        <v>143</v>
      </c>
      <c r="B9" s="61"/>
      <c r="C9" s="61" t="s">
        <v>144</v>
      </c>
      <c r="D9" s="61"/>
      <c r="E9" s="61" t="s">
        <v>145</v>
      </c>
      <c r="F9" s="57"/>
      <c r="G9" s="58"/>
    </row>
    <row r="10" spans="1:9" s="97" customFormat="1" ht="12.95" customHeight="1">
      <c r="A10" s="63" t="s">
        <v>336</v>
      </c>
      <c r="B10" s="57"/>
      <c r="C10" s="57"/>
      <c r="D10" s="57"/>
      <c r="E10" s="57"/>
      <c r="F10" s="57"/>
      <c r="G10" s="58"/>
    </row>
    <row r="11" spans="1:9" s="97" customFormat="1" ht="12.95" customHeight="1">
      <c r="A11" s="63" t="s">
        <v>415</v>
      </c>
      <c r="B11" s="57"/>
      <c r="C11" s="57"/>
      <c r="D11" s="57"/>
      <c r="E11" s="57"/>
      <c r="F11" s="57"/>
      <c r="G11" s="58"/>
    </row>
    <row r="12" spans="1:9" s="97" customFormat="1" ht="12.95" customHeight="1">
      <c r="A12" s="99" t="e">
        <f>+A7</f>
        <v>#REF!</v>
      </c>
      <c r="B12" s="100" t="s">
        <v>73</v>
      </c>
      <c r="C12" s="101">
        <v>0.25</v>
      </c>
      <c r="D12" s="100" t="s">
        <v>73</v>
      </c>
      <c r="E12" s="102">
        <f>'1.0 - Mão de Obra Direta (MO)'!C11</f>
        <v>1</v>
      </c>
      <c r="F12" s="103" t="s">
        <v>74</v>
      </c>
      <c r="G12" s="104" t="e">
        <f>TRUNC(A12*C12*E12,2)</f>
        <v>#REF!</v>
      </c>
    </row>
    <row r="13" spans="1:9" s="97" customFormat="1" ht="12.95" customHeight="1">
      <c r="A13" s="105" t="s">
        <v>141</v>
      </c>
      <c r="B13" s="61"/>
      <c r="C13" s="60" t="s">
        <v>142</v>
      </c>
      <c r="D13" s="61"/>
      <c r="E13" s="61" t="s">
        <v>75</v>
      </c>
      <c r="F13" s="57"/>
      <c r="G13" s="58"/>
    </row>
    <row r="14" spans="1:9" s="97" customFormat="1" ht="12.95" customHeight="1">
      <c r="A14" s="63" t="s">
        <v>143</v>
      </c>
      <c r="B14" s="61"/>
      <c r="C14" s="61" t="s">
        <v>146</v>
      </c>
      <c r="D14" s="61"/>
      <c r="E14" s="61" t="s">
        <v>147</v>
      </c>
      <c r="F14" s="57"/>
      <c r="G14" s="58"/>
    </row>
    <row r="15" spans="1:9" s="97" customFormat="1" ht="12.95" customHeight="1">
      <c r="A15" s="63" t="s">
        <v>336</v>
      </c>
      <c r="B15" s="57"/>
      <c r="C15" s="57"/>
      <c r="D15" s="57"/>
      <c r="E15" s="57"/>
      <c r="F15" s="57"/>
      <c r="G15" s="58"/>
    </row>
    <row r="16" spans="1:9" s="97" customFormat="1" ht="12.95" customHeight="1">
      <c r="A16" s="63" t="s">
        <v>337</v>
      </c>
      <c r="B16" s="57"/>
      <c r="C16" s="57"/>
      <c r="D16" s="57"/>
      <c r="E16" s="57"/>
      <c r="F16" s="57"/>
      <c r="G16" s="58"/>
    </row>
    <row r="17" spans="1:9" s="97" customFormat="1" ht="12.95" customHeight="1">
      <c r="A17" s="63"/>
      <c r="B17" s="57"/>
      <c r="C17" s="57"/>
      <c r="D17" s="57"/>
      <c r="E17" s="57"/>
      <c r="F17" s="57"/>
      <c r="G17" s="58"/>
    </row>
    <row r="18" spans="1:9" s="97" customFormat="1" ht="12.95" customHeight="1">
      <c r="A18" s="98" t="s">
        <v>148</v>
      </c>
      <c r="B18" s="57"/>
      <c r="C18" s="57"/>
      <c r="D18" s="57"/>
      <c r="E18" s="57"/>
      <c r="F18" s="57"/>
      <c r="G18" s="58"/>
    </row>
    <row r="19" spans="1:9" s="97" customFormat="1" ht="12.95" customHeight="1">
      <c r="A19" s="99" t="e">
        <f>#REF!</f>
        <v>#REF!</v>
      </c>
      <c r="B19" s="100" t="s">
        <v>73</v>
      </c>
      <c r="C19" s="101">
        <v>0.25</v>
      </c>
      <c r="D19" s="100" t="s">
        <v>73</v>
      </c>
      <c r="E19" s="107">
        <f>E7</f>
        <v>1</v>
      </c>
      <c r="F19" s="103" t="s">
        <v>74</v>
      </c>
      <c r="G19" s="104" t="e">
        <f>TRUNC(A19*C19*E19,2)</f>
        <v>#REF!</v>
      </c>
    </row>
    <row r="20" spans="1:9" s="97" customFormat="1" ht="12.95" customHeight="1">
      <c r="A20" s="105" t="s">
        <v>149</v>
      </c>
      <c r="B20" s="61"/>
      <c r="C20" s="60" t="s">
        <v>142</v>
      </c>
      <c r="D20" s="61"/>
      <c r="E20" s="61" t="s">
        <v>75</v>
      </c>
      <c r="F20" s="57"/>
      <c r="G20" s="58"/>
    </row>
    <row r="21" spans="1:9" s="97" customFormat="1" ht="12.95" customHeight="1">
      <c r="A21" s="63" t="s">
        <v>13</v>
      </c>
      <c r="B21" s="61"/>
      <c r="C21" s="61" t="s">
        <v>144</v>
      </c>
      <c r="D21" s="61"/>
      <c r="E21" s="61" t="s">
        <v>145</v>
      </c>
      <c r="F21" s="57"/>
      <c r="G21" s="58"/>
    </row>
    <row r="22" spans="1:9" s="97" customFormat="1" ht="12.95" customHeight="1">
      <c r="A22" s="63"/>
      <c r="B22" s="61"/>
      <c r="C22" s="61"/>
      <c r="D22" s="61"/>
      <c r="E22" s="61"/>
      <c r="F22" s="57"/>
      <c r="G22" s="58"/>
    </row>
    <row r="23" spans="1:9" s="97" customFormat="1" ht="12.95" customHeight="1">
      <c r="A23" s="99" t="e">
        <f>+A19</f>
        <v>#REF!</v>
      </c>
      <c r="B23" s="100" t="s">
        <v>73</v>
      </c>
      <c r="C23" s="101">
        <v>0.25</v>
      </c>
      <c r="D23" s="100" t="s">
        <v>73</v>
      </c>
      <c r="E23" s="107">
        <f>E12</f>
        <v>1</v>
      </c>
      <c r="F23" s="103" t="s">
        <v>74</v>
      </c>
      <c r="G23" s="104" t="e">
        <f>TRUNC(A23*C23*E23,2)</f>
        <v>#REF!</v>
      </c>
    </row>
    <row r="24" spans="1:9" s="97" customFormat="1" ht="12.95" customHeight="1">
      <c r="A24" s="105" t="s">
        <v>149</v>
      </c>
      <c r="B24" s="61"/>
      <c r="C24" s="60" t="s">
        <v>142</v>
      </c>
      <c r="D24" s="61"/>
      <c r="E24" s="61" t="s">
        <v>75</v>
      </c>
      <c r="F24" s="57"/>
      <c r="G24" s="58"/>
    </row>
    <row r="25" spans="1:9" s="97" customFormat="1" ht="12.95" customHeight="1">
      <c r="A25" s="63" t="s">
        <v>13</v>
      </c>
      <c r="B25" s="61"/>
      <c r="C25" s="61" t="s">
        <v>146</v>
      </c>
      <c r="D25" s="61"/>
      <c r="E25" s="61" t="s">
        <v>147</v>
      </c>
      <c r="F25" s="57"/>
      <c r="G25" s="58"/>
    </row>
    <row r="26" spans="1:9" s="97" customFormat="1" ht="12.95" customHeight="1">
      <c r="A26" s="63"/>
      <c r="B26" s="61"/>
      <c r="C26" s="61"/>
      <c r="D26" s="61"/>
      <c r="E26" s="61"/>
      <c r="F26" s="57"/>
      <c r="G26" s="58"/>
    </row>
    <row r="27" spans="1:9" s="97" customFormat="1" ht="12.95" customHeight="1">
      <c r="A27" s="98" t="s">
        <v>338</v>
      </c>
      <c r="B27" s="57"/>
      <c r="C27" s="57"/>
      <c r="D27" s="57"/>
      <c r="E27" s="57"/>
      <c r="F27" s="57"/>
      <c r="G27" s="58"/>
    </row>
    <row r="28" spans="1:9" s="97" customFormat="1" ht="12.95" customHeight="1">
      <c r="A28" s="99" t="e">
        <f>#REF!</f>
        <v>#REF!</v>
      </c>
      <c r="B28" s="100" t="s">
        <v>73</v>
      </c>
      <c r="C28" s="101">
        <v>0.16669999999999999</v>
      </c>
      <c r="D28" s="100" t="s">
        <v>73</v>
      </c>
      <c r="E28" s="107">
        <f>E23</f>
        <v>1</v>
      </c>
      <c r="F28" s="103" t="s">
        <v>74</v>
      </c>
      <c r="G28" s="104" t="e">
        <f>TRUNC(A28*C28*E28,2)</f>
        <v>#REF!</v>
      </c>
    </row>
    <row r="29" spans="1:9" s="97" customFormat="1" ht="12.95" customHeight="1">
      <c r="A29" s="105" t="s">
        <v>141</v>
      </c>
      <c r="B29" s="61"/>
      <c r="C29" s="60" t="s">
        <v>142</v>
      </c>
      <c r="D29" s="61"/>
      <c r="E29" s="61" t="s">
        <v>75</v>
      </c>
      <c r="F29" s="57"/>
      <c r="G29" s="58"/>
    </row>
    <row r="30" spans="1:9" s="97" customFormat="1" ht="12.95" customHeight="1">
      <c r="A30" s="63"/>
      <c r="B30" s="61"/>
      <c r="C30" s="61" t="s">
        <v>146</v>
      </c>
      <c r="D30" s="61"/>
      <c r="E30" s="61" t="s">
        <v>147</v>
      </c>
      <c r="F30" s="57"/>
      <c r="G30" s="58"/>
    </row>
    <row r="31" spans="1:9" s="97" customFormat="1" ht="12.95" customHeight="1">
      <c r="A31" s="74"/>
      <c r="B31" s="57"/>
      <c r="C31" s="57"/>
      <c r="D31" s="57"/>
      <c r="E31" s="57"/>
      <c r="F31" s="57"/>
      <c r="G31" s="58"/>
      <c r="I31" s="323"/>
    </row>
    <row r="32" spans="1:9" s="97" customFormat="1" ht="12.95" customHeight="1">
      <c r="A32" s="98" t="s">
        <v>339</v>
      </c>
      <c r="B32" s="57"/>
      <c r="C32" s="57"/>
      <c r="D32" s="57"/>
      <c r="E32" s="57"/>
      <c r="F32" s="57"/>
      <c r="G32" s="58"/>
    </row>
    <row r="33" spans="1:7" s="97" customFormat="1" ht="12.95" customHeight="1">
      <c r="A33" s="99" t="e">
        <f>#REF!</f>
        <v>#REF!</v>
      </c>
      <c r="B33" s="100" t="s">
        <v>73</v>
      </c>
      <c r="C33" s="101">
        <v>0.16669999999999999</v>
      </c>
      <c r="D33" s="100" t="s">
        <v>73</v>
      </c>
      <c r="E33" s="107">
        <f>E23</f>
        <v>1</v>
      </c>
      <c r="F33" s="103" t="s">
        <v>74</v>
      </c>
      <c r="G33" s="104" t="e">
        <f>TRUNC(A33*C33*E33,2)</f>
        <v>#REF!</v>
      </c>
    </row>
    <row r="34" spans="1:7" s="97" customFormat="1" ht="12.95" customHeight="1">
      <c r="A34" s="105" t="s">
        <v>149</v>
      </c>
      <c r="B34" s="61"/>
      <c r="C34" s="60" t="s">
        <v>142</v>
      </c>
      <c r="D34" s="61"/>
      <c r="E34" s="61" t="s">
        <v>75</v>
      </c>
      <c r="F34" s="57"/>
      <c r="G34" s="58"/>
    </row>
    <row r="35" spans="1:7" s="97" customFormat="1" ht="12.95" customHeight="1">
      <c r="A35" s="63" t="s">
        <v>150</v>
      </c>
      <c r="B35" s="61"/>
      <c r="C35" s="61" t="s">
        <v>151</v>
      </c>
      <c r="D35" s="61"/>
      <c r="E35" s="61" t="s">
        <v>340</v>
      </c>
      <c r="F35" s="57"/>
      <c r="G35" s="58"/>
    </row>
    <row r="36" spans="1:7" s="97" customFormat="1" ht="12.95" customHeight="1">
      <c r="A36" s="74"/>
      <c r="B36" s="57"/>
      <c r="C36" s="57"/>
      <c r="D36" s="57"/>
      <c r="E36" s="57"/>
      <c r="F36" s="57"/>
      <c r="G36" s="58"/>
    </row>
    <row r="37" spans="1:7" s="97" customFormat="1" ht="12.95" customHeight="1">
      <c r="A37" s="98" t="s">
        <v>341</v>
      </c>
      <c r="B37" s="57"/>
      <c r="C37" s="57"/>
      <c r="D37" s="57"/>
      <c r="E37" s="57"/>
      <c r="F37" s="57"/>
      <c r="G37" s="58"/>
    </row>
    <row r="38" spans="1:7" s="97" customFormat="1" ht="12.95" customHeight="1">
      <c r="A38" s="99" t="e">
        <f>#REF!</f>
        <v>#REF!</v>
      </c>
      <c r="B38" s="100" t="s">
        <v>73</v>
      </c>
      <c r="C38" s="109">
        <v>0.25</v>
      </c>
      <c r="D38" s="100" t="s">
        <v>73</v>
      </c>
      <c r="E38" s="107">
        <f>E23</f>
        <v>1</v>
      </c>
      <c r="F38" s="103" t="s">
        <v>74</v>
      </c>
      <c r="G38" s="104" t="e">
        <f>TRUNC(A38*C38*E38,2)</f>
        <v>#REF!</v>
      </c>
    </row>
    <row r="39" spans="1:7" s="97" customFormat="1" ht="12.95" customHeight="1">
      <c r="A39" s="105" t="s">
        <v>149</v>
      </c>
      <c r="B39" s="61"/>
      <c r="C39" s="60" t="s">
        <v>142</v>
      </c>
      <c r="D39" s="61"/>
      <c r="E39" s="61" t="s">
        <v>75</v>
      </c>
      <c r="F39" s="57"/>
      <c r="G39" s="58"/>
    </row>
    <row r="40" spans="1:7" s="97" customFormat="1" ht="12.95" customHeight="1">
      <c r="A40" s="63" t="s">
        <v>342</v>
      </c>
      <c r="B40" s="61"/>
      <c r="C40" s="61" t="s">
        <v>146</v>
      </c>
      <c r="D40" s="61"/>
      <c r="E40" s="61" t="s">
        <v>147</v>
      </c>
      <c r="F40" s="57"/>
      <c r="G40" s="58"/>
    </row>
    <row r="41" spans="1:7" s="97" customFormat="1" ht="12.95" customHeight="1">
      <c r="A41" s="63"/>
      <c r="B41" s="61"/>
      <c r="C41" s="61"/>
      <c r="D41" s="61"/>
      <c r="E41" s="61"/>
      <c r="F41" s="57"/>
      <c r="G41" s="58"/>
    </row>
    <row r="42" spans="1:7" s="97" customFormat="1" ht="12.95" customHeight="1">
      <c r="A42" s="98" t="s">
        <v>416</v>
      </c>
      <c r="B42" s="57"/>
      <c r="C42" s="57"/>
      <c r="D42" s="57"/>
      <c r="E42" s="57"/>
      <c r="F42" s="57"/>
      <c r="G42" s="58"/>
    </row>
    <row r="43" spans="1:7" s="97" customFormat="1" ht="12.95" customHeight="1">
      <c r="A43" s="99" t="e">
        <f>#REF!</f>
        <v>#REF!</v>
      </c>
      <c r="B43" s="100" t="s">
        <v>73</v>
      </c>
      <c r="C43" s="109">
        <v>1</v>
      </c>
      <c r="D43" s="100" t="s">
        <v>73</v>
      </c>
      <c r="E43" s="107">
        <f>E33</f>
        <v>1</v>
      </c>
      <c r="F43" s="110" t="s">
        <v>74</v>
      </c>
      <c r="G43" s="104" t="e">
        <f>TRUNC(A43*C43*E43,2)</f>
        <v>#REF!</v>
      </c>
    </row>
    <row r="44" spans="1:7" s="97" customFormat="1" ht="12.95" customHeight="1">
      <c r="A44" s="105" t="s">
        <v>149</v>
      </c>
      <c r="B44" s="61"/>
      <c r="C44" s="60" t="s">
        <v>142</v>
      </c>
      <c r="D44" s="61"/>
      <c r="E44" s="61" t="s">
        <v>75</v>
      </c>
      <c r="F44" s="57"/>
      <c r="G44" s="58"/>
    </row>
    <row r="45" spans="1:7" s="97" customFormat="1" ht="12.95" customHeight="1">
      <c r="A45" s="63" t="s">
        <v>152</v>
      </c>
      <c r="B45" s="61"/>
      <c r="C45" s="61" t="s">
        <v>146</v>
      </c>
      <c r="D45" s="61"/>
      <c r="E45" s="61" t="s">
        <v>147</v>
      </c>
      <c r="F45" s="57"/>
      <c r="G45" s="58"/>
    </row>
    <row r="46" spans="1:7" s="97" customFormat="1" ht="12.95" customHeight="1">
      <c r="A46" s="74"/>
      <c r="B46" s="57"/>
      <c r="C46" s="57"/>
      <c r="D46" s="57"/>
      <c r="E46" s="57"/>
      <c r="F46" s="57"/>
      <c r="G46" s="58"/>
    </row>
    <row r="47" spans="1:7" s="97" customFormat="1" ht="12.95" customHeight="1">
      <c r="A47" s="98" t="s">
        <v>417</v>
      </c>
      <c r="B47" s="57"/>
      <c r="C47" s="57"/>
      <c r="D47" s="57"/>
      <c r="E47" s="57"/>
      <c r="F47" s="57"/>
      <c r="G47" s="58"/>
    </row>
    <row r="48" spans="1:7" s="97" customFormat="1" ht="12.95" customHeight="1">
      <c r="A48" s="99" t="e">
        <f>#REF!</f>
        <v>#REF!</v>
      </c>
      <c r="B48" s="100" t="s">
        <v>73</v>
      </c>
      <c r="C48" s="109">
        <v>0.25</v>
      </c>
      <c r="D48" s="100" t="s">
        <v>73</v>
      </c>
      <c r="E48" s="107">
        <f>E43</f>
        <v>1</v>
      </c>
      <c r="F48" s="103" t="s">
        <v>74</v>
      </c>
      <c r="G48" s="104" t="e">
        <f>TRUNC(A48*C48*E48,2)</f>
        <v>#REF!</v>
      </c>
    </row>
    <row r="49" spans="1:7" s="97" customFormat="1" ht="12.95" customHeight="1">
      <c r="A49" s="105" t="s">
        <v>141</v>
      </c>
      <c r="B49" s="61"/>
      <c r="C49" s="60" t="s">
        <v>142</v>
      </c>
      <c r="D49" s="61"/>
      <c r="E49" s="61" t="s">
        <v>75</v>
      </c>
      <c r="F49" s="57"/>
      <c r="G49" s="58"/>
    </row>
    <row r="50" spans="1:7" s="97" customFormat="1" ht="12.95" customHeight="1">
      <c r="A50" s="63" t="s">
        <v>153</v>
      </c>
      <c r="B50" s="61"/>
      <c r="C50" s="61" t="s">
        <v>146</v>
      </c>
      <c r="D50" s="61"/>
      <c r="E50" s="61" t="s">
        <v>147</v>
      </c>
      <c r="F50" s="57"/>
      <c r="G50" s="58"/>
    </row>
    <row r="51" spans="1:7" s="97" customFormat="1" ht="12.95" customHeight="1">
      <c r="A51" s="63" t="s">
        <v>154</v>
      </c>
      <c r="B51" s="61"/>
      <c r="C51" s="61"/>
      <c r="D51" s="61"/>
      <c r="E51" s="61"/>
      <c r="F51" s="57"/>
      <c r="G51" s="58"/>
    </row>
    <row r="52" spans="1:7" s="97" customFormat="1" ht="12.95" customHeight="1">
      <c r="A52" s="63"/>
      <c r="B52" s="61"/>
      <c r="C52" s="61"/>
      <c r="D52" s="61"/>
      <c r="E52" s="61"/>
      <c r="F52" s="57"/>
      <c r="G52" s="58"/>
    </row>
    <row r="53" spans="1:7" s="97" customFormat="1" ht="12.95" customHeight="1">
      <c r="A53" s="98" t="s">
        <v>418</v>
      </c>
      <c r="B53" s="57"/>
      <c r="C53" s="57"/>
      <c r="D53" s="57"/>
      <c r="E53" s="57"/>
      <c r="F53" s="57"/>
      <c r="G53" s="58"/>
    </row>
    <row r="54" spans="1:7" s="97" customFormat="1" ht="12.95" customHeight="1">
      <c r="A54" s="99" t="e">
        <f>#REF!</f>
        <v>#REF!</v>
      </c>
      <c r="B54" s="100" t="s">
        <v>73</v>
      </c>
      <c r="C54" s="109">
        <v>0.25</v>
      </c>
      <c r="D54" s="100" t="s">
        <v>73</v>
      </c>
      <c r="E54" s="107">
        <f>E43</f>
        <v>1</v>
      </c>
      <c r="F54" s="103" t="s">
        <v>74</v>
      </c>
      <c r="G54" s="104" t="e">
        <f>TRUNC(A54*C54*E54,2)</f>
        <v>#REF!</v>
      </c>
    </row>
    <row r="55" spans="1:7" s="97" customFormat="1" ht="12.95" customHeight="1">
      <c r="A55" s="105" t="s">
        <v>141</v>
      </c>
      <c r="B55" s="61"/>
      <c r="C55" s="60" t="s">
        <v>142</v>
      </c>
      <c r="D55" s="61"/>
      <c r="E55" s="61" t="s">
        <v>75</v>
      </c>
      <c r="F55" s="57"/>
      <c r="G55" s="58"/>
    </row>
    <row r="56" spans="1:7" s="97" customFormat="1" ht="12.95" customHeight="1">
      <c r="A56" s="63" t="s">
        <v>155</v>
      </c>
      <c r="B56" s="61"/>
      <c r="C56" s="61" t="s">
        <v>146</v>
      </c>
      <c r="D56" s="61"/>
      <c r="E56" s="61" t="s">
        <v>147</v>
      </c>
      <c r="F56" s="57"/>
      <c r="G56" s="58"/>
    </row>
    <row r="57" spans="1:7" s="97" customFormat="1" ht="12.95" customHeight="1">
      <c r="A57" s="63"/>
      <c r="B57" s="61"/>
      <c r="C57" s="61"/>
      <c r="D57" s="61"/>
      <c r="E57" s="61"/>
      <c r="F57" s="57"/>
      <c r="G57" s="58"/>
    </row>
    <row r="58" spans="1:7" s="97" customFormat="1" ht="12.95" customHeight="1">
      <c r="A58" s="111" t="s">
        <v>156</v>
      </c>
      <c r="B58" s="112"/>
      <c r="C58" s="112"/>
      <c r="D58" s="113"/>
      <c r="E58" s="112"/>
      <c r="F58" s="103" t="s">
        <v>74</v>
      </c>
      <c r="G58" s="114" t="e">
        <f>G7+G12+G19+G23+G28+G33+G38+G43+G48+G54</f>
        <v>#REF!</v>
      </c>
    </row>
    <row r="59" spans="1:7" s="97" customFormat="1" ht="12.95" customHeight="1">
      <c r="A59" s="115"/>
      <c r="B59" s="91"/>
      <c r="C59" s="91"/>
      <c r="D59" s="116"/>
      <c r="E59" s="91"/>
      <c r="F59" s="116"/>
      <c r="G59" s="117"/>
    </row>
    <row r="60" spans="1:7" s="97" customFormat="1" ht="12.95" customHeight="1">
      <c r="A60" s="118" t="s">
        <v>157</v>
      </c>
      <c r="B60" s="119"/>
      <c r="C60" s="119"/>
      <c r="D60" s="119"/>
      <c r="E60" s="119"/>
      <c r="F60" s="119"/>
      <c r="G60" s="120"/>
    </row>
    <row r="61" spans="1:7" s="97" customFormat="1" ht="12.95" customHeight="1">
      <c r="A61" s="74"/>
      <c r="B61" s="57"/>
      <c r="C61" s="57"/>
      <c r="D61" s="57"/>
      <c r="E61" s="57"/>
      <c r="F61" s="57"/>
      <c r="G61" s="58"/>
    </row>
    <row r="62" spans="1:7" s="97" customFormat="1" ht="12.95" customHeight="1">
      <c r="A62" s="121" t="s">
        <v>419</v>
      </c>
      <c r="B62" s="57"/>
      <c r="C62" s="57"/>
      <c r="D62" s="57"/>
      <c r="E62" s="57"/>
      <c r="F62" s="57"/>
      <c r="G62" s="58"/>
    </row>
    <row r="63" spans="1:7" s="97" customFormat="1" ht="12.95" customHeight="1">
      <c r="A63" s="122" t="e">
        <f>#REF!</f>
        <v>#REF!</v>
      </c>
      <c r="B63" s="100" t="s">
        <v>73</v>
      </c>
      <c r="C63" s="123">
        <v>0.33329999999999999</v>
      </c>
      <c r="D63" s="100" t="s">
        <v>73</v>
      </c>
      <c r="E63" s="124">
        <v>1</v>
      </c>
      <c r="F63" s="103" t="s">
        <v>74</v>
      </c>
      <c r="G63" s="104" t="e">
        <f>TRUNC(A63*C63*E63,2)</f>
        <v>#REF!</v>
      </c>
    </row>
    <row r="64" spans="1:7" s="97" customFormat="1" ht="12.95" customHeight="1">
      <c r="A64" s="63" t="s">
        <v>149</v>
      </c>
      <c r="B64" s="57"/>
      <c r="C64" s="61" t="s">
        <v>142</v>
      </c>
      <c r="D64" s="57"/>
      <c r="E64" s="61" t="s">
        <v>75</v>
      </c>
      <c r="F64" s="57"/>
      <c r="G64" s="76"/>
    </row>
    <row r="65" spans="1:7" s="97" customFormat="1" ht="12.95" customHeight="1">
      <c r="A65" s="63" t="s">
        <v>343</v>
      </c>
      <c r="B65" s="57"/>
      <c r="C65" s="61" t="s">
        <v>151</v>
      </c>
      <c r="D65" s="57"/>
      <c r="E65" s="61" t="s">
        <v>160</v>
      </c>
      <c r="F65" s="57"/>
      <c r="G65" s="76"/>
    </row>
    <row r="66" spans="1:7" s="97" customFormat="1" ht="12.95" customHeight="1">
      <c r="A66" s="74"/>
      <c r="B66" s="57"/>
      <c r="C66" s="57"/>
      <c r="D66" s="57"/>
      <c r="E66" s="57"/>
      <c r="F66" s="57"/>
      <c r="G66" s="58"/>
    </row>
    <row r="67" spans="1:7" s="97" customFormat="1" ht="12.95" customHeight="1">
      <c r="A67" s="98" t="s">
        <v>158</v>
      </c>
      <c r="B67" s="57"/>
      <c r="C67" s="57"/>
      <c r="D67" s="57"/>
      <c r="E67" s="57"/>
      <c r="F67" s="57"/>
      <c r="G67" s="58"/>
    </row>
    <row r="68" spans="1:7" s="97" customFormat="1" ht="12.95" customHeight="1">
      <c r="A68" s="122" t="e">
        <f>#REF!</f>
        <v>#REF!</v>
      </c>
      <c r="B68" s="100" t="s">
        <v>73</v>
      </c>
      <c r="C68" s="125">
        <v>0.33329999999999999</v>
      </c>
      <c r="D68" s="100" t="s">
        <v>73</v>
      </c>
      <c r="E68" s="124">
        <f>E63</f>
        <v>1</v>
      </c>
      <c r="F68" s="103" t="s">
        <v>74</v>
      </c>
      <c r="G68" s="104" t="e">
        <f>TRUNC(A68*C68*E68,2)</f>
        <v>#REF!</v>
      </c>
    </row>
    <row r="69" spans="1:7" s="97" customFormat="1" ht="12.95" customHeight="1">
      <c r="A69" s="63" t="s">
        <v>149</v>
      </c>
      <c r="B69" s="57"/>
      <c r="C69" s="61" t="s">
        <v>142</v>
      </c>
      <c r="D69" s="57"/>
      <c r="E69" s="61" t="s">
        <v>75</v>
      </c>
      <c r="F69" s="57"/>
      <c r="G69" s="76"/>
    </row>
    <row r="70" spans="1:7" s="97" customFormat="1" ht="12.95" customHeight="1">
      <c r="A70" s="63" t="s">
        <v>9</v>
      </c>
      <c r="B70" s="57"/>
      <c r="C70" s="61" t="s">
        <v>151</v>
      </c>
      <c r="D70" s="57"/>
      <c r="E70" s="61" t="s">
        <v>160</v>
      </c>
      <c r="F70" s="57"/>
      <c r="G70" s="76"/>
    </row>
    <row r="71" spans="1:7" s="97" customFormat="1" ht="12.95" customHeight="1">
      <c r="A71" s="74"/>
      <c r="B71" s="57"/>
      <c r="C71" s="57"/>
      <c r="D71" s="57"/>
      <c r="E71" s="57"/>
      <c r="F71" s="57"/>
      <c r="G71" s="58"/>
    </row>
    <row r="72" spans="1:7" s="97" customFormat="1" ht="12.95" hidden="1" customHeight="1">
      <c r="A72" s="98" t="s">
        <v>159</v>
      </c>
      <c r="B72" s="57"/>
      <c r="C72" s="57"/>
      <c r="D72" s="57"/>
      <c r="E72" s="57"/>
      <c r="F72" s="57"/>
      <c r="G72" s="58"/>
    </row>
    <row r="73" spans="1:7" s="97" customFormat="1" ht="12.95" hidden="1" customHeight="1">
      <c r="A73" s="122"/>
      <c r="B73" s="100" t="s">
        <v>73</v>
      </c>
      <c r="C73" s="125">
        <v>0.33</v>
      </c>
      <c r="D73" s="100" t="s">
        <v>73</v>
      </c>
      <c r="E73" s="124">
        <f>E68</f>
        <v>1</v>
      </c>
      <c r="F73" s="103" t="s">
        <v>74</v>
      </c>
      <c r="G73" s="104">
        <f>A73*C73*E73</f>
        <v>0</v>
      </c>
    </row>
    <row r="74" spans="1:7" s="97" customFormat="1" ht="12.95" hidden="1" customHeight="1">
      <c r="A74" s="63" t="s">
        <v>149</v>
      </c>
      <c r="B74" s="57"/>
      <c r="C74" s="61" t="s">
        <v>142</v>
      </c>
      <c r="D74" s="57"/>
      <c r="E74" s="61" t="s">
        <v>75</v>
      </c>
      <c r="F74" s="57"/>
      <c r="G74" s="76"/>
    </row>
    <row r="75" spans="1:7" s="97" customFormat="1" ht="12.95" hidden="1" customHeight="1">
      <c r="A75" s="63" t="str">
        <f>A72</f>
        <v>Garfo</v>
      </c>
      <c r="B75" s="57"/>
      <c r="C75" s="61" t="s">
        <v>151</v>
      </c>
      <c r="D75" s="57"/>
      <c r="E75" s="61" t="s">
        <v>160</v>
      </c>
      <c r="F75" s="57"/>
      <c r="G75" s="76"/>
    </row>
    <row r="76" spans="1:7" s="97" customFormat="1" ht="12.95" hidden="1" customHeight="1">
      <c r="A76" s="63"/>
      <c r="B76" s="57"/>
      <c r="C76" s="61"/>
      <c r="D76" s="57"/>
      <c r="E76" s="61"/>
      <c r="F76" s="57"/>
      <c r="G76" s="76"/>
    </row>
    <row r="77" spans="1:7" s="97" customFormat="1" ht="12.95" customHeight="1">
      <c r="A77" s="98" t="s">
        <v>344</v>
      </c>
      <c r="B77" s="57"/>
      <c r="C77" s="57"/>
      <c r="D77" s="57"/>
      <c r="E77" s="57"/>
      <c r="F77" s="57"/>
      <c r="G77" s="58"/>
    </row>
    <row r="78" spans="1:7" s="97" customFormat="1" ht="12.95" customHeight="1">
      <c r="A78" s="122" t="e">
        <f>#REF!</f>
        <v>#REF!</v>
      </c>
      <c r="B78" s="100" t="s">
        <v>73</v>
      </c>
      <c r="C78" s="125">
        <v>8.3299999999999999E-2</v>
      </c>
      <c r="D78" s="100" t="s">
        <v>73</v>
      </c>
      <c r="E78" s="124">
        <v>1</v>
      </c>
      <c r="F78" s="103" t="s">
        <v>74</v>
      </c>
      <c r="G78" s="104" t="e">
        <f>TRUNC(A78*C78*E78,2)</f>
        <v>#REF!</v>
      </c>
    </row>
    <row r="79" spans="1:7" s="97" customFormat="1" ht="12.95" customHeight="1">
      <c r="A79" s="63" t="s">
        <v>161</v>
      </c>
      <c r="B79" s="57"/>
      <c r="C79" s="61" t="s">
        <v>142</v>
      </c>
      <c r="D79" s="57"/>
      <c r="E79" s="61" t="s">
        <v>75</v>
      </c>
      <c r="F79" s="57"/>
      <c r="G79" s="76"/>
    </row>
    <row r="80" spans="1:7" s="97" customFormat="1" ht="12.95" customHeight="1">
      <c r="A80" s="63" t="s">
        <v>162</v>
      </c>
      <c r="B80" s="57"/>
      <c r="C80" s="61" t="s">
        <v>151</v>
      </c>
      <c r="D80" s="57"/>
      <c r="E80" s="61" t="s">
        <v>160</v>
      </c>
      <c r="F80" s="57"/>
      <c r="G80" s="76"/>
    </row>
    <row r="81" spans="1:7" s="97" customFormat="1" ht="12.95" customHeight="1">
      <c r="A81" s="63" t="s">
        <v>345</v>
      </c>
      <c r="B81" s="57"/>
      <c r="C81" s="61"/>
      <c r="D81" s="57"/>
      <c r="E81" s="61"/>
      <c r="F81" s="57"/>
      <c r="G81" s="76"/>
    </row>
    <row r="82" spans="1:7" s="97" customFormat="1" ht="12.95" hidden="1" customHeight="1">
      <c r="A82" s="98" t="s">
        <v>163</v>
      </c>
      <c r="B82" s="57"/>
      <c r="C82" s="57"/>
      <c r="D82" s="57"/>
      <c r="E82" s="57"/>
      <c r="F82" s="57"/>
      <c r="G82" s="58"/>
    </row>
    <row r="83" spans="1:7" s="97" customFormat="1" ht="12.95" hidden="1" customHeight="1">
      <c r="A83" s="122">
        <v>171</v>
      </c>
      <c r="B83" s="100" t="s">
        <v>164</v>
      </c>
      <c r="C83" s="126">
        <v>12</v>
      </c>
      <c r="D83" s="100" t="s">
        <v>73</v>
      </c>
      <c r="E83" s="124">
        <v>0</v>
      </c>
      <c r="F83" s="103" t="s">
        <v>74</v>
      </c>
      <c r="G83" s="104">
        <f>IF(C83&lt;&gt;0,(A83/C83)*E83,0)</f>
        <v>0</v>
      </c>
    </row>
    <row r="84" spans="1:7" s="97" customFormat="1" ht="12.95" hidden="1" customHeight="1">
      <c r="A84" s="63"/>
      <c r="B84" s="57"/>
      <c r="C84" s="61" t="s">
        <v>165</v>
      </c>
      <c r="D84" s="57"/>
      <c r="E84" s="61" t="s">
        <v>75</v>
      </c>
      <c r="F84" s="57"/>
      <c r="G84" s="76"/>
    </row>
    <row r="85" spans="1:7" s="97" customFormat="1" ht="12.95" hidden="1" customHeight="1">
      <c r="A85" s="63" t="s">
        <v>166</v>
      </c>
      <c r="B85" s="57"/>
      <c r="C85" s="61" t="s">
        <v>167</v>
      </c>
      <c r="D85" s="57"/>
      <c r="E85" s="61" t="s">
        <v>160</v>
      </c>
      <c r="F85" s="57"/>
      <c r="G85" s="76"/>
    </row>
    <row r="86" spans="1:7" s="97" customFormat="1" ht="12.95" hidden="1" customHeight="1">
      <c r="A86" s="74"/>
      <c r="B86" s="57"/>
      <c r="C86" s="57"/>
      <c r="D86" s="57"/>
      <c r="E86" s="57"/>
      <c r="F86" s="57"/>
      <c r="G86" s="58"/>
    </row>
    <row r="87" spans="1:7" s="97" customFormat="1" ht="12.95" hidden="1" customHeight="1">
      <c r="A87" s="98" t="s">
        <v>168</v>
      </c>
      <c r="B87" s="57"/>
      <c r="C87" s="57"/>
      <c r="D87" s="57"/>
      <c r="E87" s="57"/>
      <c r="F87" s="57"/>
      <c r="G87" s="58"/>
    </row>
    <row r="88" spans="1:7" s="97" customFormat="1" ht="12.95" hidden="1" customHeight="1">
      <c r="A88" s="127">
        <v>0</v>
      </c>
      <c r="B88" s="100" t="s">
        <v>164</v>
      </c>
      <c r="C88" s="126">
        <v>12</v>
      </c>
      <c r="D88" s="100" t="s">
        <v>73</v>
      </c>
      <c r="E88" s="107">
        <v>0</v>
      </c>
      <c r="F88" s="103" t="s">
        <v>74</v>
      </c>
      <c r="G88" s="104">
        <f>IF(C88&lt;&gt;0,A88/C88*E88,0)</f>
        <v>0</v>
      </c>
    </row>
    <row r="89" spans="1:7" s="97" customFormat="1" ht="12.95" hidden="1" customHeight="1">
      <c r="A89" s="63" t="s">
        <v>169</v>
      </c>
      <c r="B89" s="57"/>
      <c r="C89" s="61" t="s">
        <v>165</v>
      </c>
      <c r="D89" s="57"/>
      <c r="E89" s="61" t="s">
        <v>75</v>
      </c>
      <c r="F89" s="57"/>
      <c r="G89" s="76"/>
    </row>
    <row r="90" spans="1:7" s="97" customFormat="1" ht="12.75" hidden="1" customHeight="1">
      <c r="A90" s="63" t="s">
        <v>170</v>
      </c>
      <c r="B90" s="57"/>
      <c r="C90" s="61" t="s">
        <v>167</v>
      </c>
      <c r="D90" s="57"/>
      <c r="E90" s="61" t="s">
        <v>160</v>
      </c>
      <c r="F90" s="57"/>
      <c r="G90" s="76"/>
    </row>
    <row r="91" spans="1:7" s="97" customFormat="1" ht="12.95" customHeight="1">
      <c r="A91" s="74"/>
      <c r="B91" s="57"/>
      <c r="C91" s="57"/>
      <c r="D91" s="57"/>
      <c r="E91" s="57"/>
      <c r="F91" s="57"/>
      <c r="G91" s="58"/>
    </row>
    <row r="92" spans="1:7" s="97" customFormat="1" ht="12.95" customHeight="1">
      <c r="A92" s="111" t="s">
        <v>171</v>
      </c>
      <c r="B92" s="112"/>
      <c r="C92" s="112"/>
      <c r="D92" s="112"/>
      <c r="E92" s="112"/>
      <c r="F92" s="103"/>
      <c r="G92" s="128" t="e">
        <f>G88+G83+G78+G73+G68+G63</f>
        <v>#REF!</v>
      </c>
    </row>
    <row r="93" spans="1:7" s="97" customFormat="1" ht="12.95" customHeight="1">
      <c r="A93" s="129"/>
      <c r="B93" s="91"/>
      <c r="C93" s="91"/>
      <c r="D93" s="91"/>
      <c r="E93" s="91"/>
      <c r="F93" s="91"/>
      <c r="G93" s="117"/>
    </row>
    <row r="94" spans="1:7" s="97" customFormat="1" ht="12.95" customHeight="1">
      <c r="A94" s="118" t="s">
        <v>172</v>
      </c>
      <c r="B94" s="119"/>
      <c r="C94" s="119"/>
      <c r="D94" s="119"/>
      <c r="E94" s="119"/>
      <c r="F94" s="119"/>
      <c r="G94" s="120"/>
    </row>
    <row r="95" spans="1:7" s="97" customFormat="1" ht="12.95" hidden="1" customHeight="1">
      <c r="A95" s="94" t="s">
        <v>173</v>
      </c>
      <c r="B95" s="95"/>
      <c r="C95" s="95"/>
      <c r="D95" s="95"/>
      <c r="E95" s="95"/>
      <c r="F95" s="95"/>
      <c r="G95" s="96"/>
    </row>
    <row r="96" spans="1:7" s="97" customFormat="1" ht="12.95" hidden="1" customHeight="1">
      <c r="A96" s="74"/>
      <c r="B96" s="57"/>
      <c r="C96" s="57"/>
      <c r="D96" s="57"/>
      <c r="E96" s="57"/>
      <c r="F96" s="57"/>
      <c r="G96" s="58"/>
    </row>
    <row r="97" spans="1:7" s="97" customFormat="1" ht="12.95" hidden="1" customHeight="1">
      <c r="A97" s="131">
        <v>0</v>
      </c>
      <c r="B97" s="100" t="s">
        <v>73</v>
      </c>
      <c r="C97" s="132">
        <v>0</v>
      </c>
      <c r="D97" s="100" t="s">
        <v>73</v>
      </c>
      <c r="E97" s="107">
        <f>'[17]1.0 - Mão de Obra Direta (MO)'!G139</f>
        <v>2</v>
      </c>
      <c r="F97" s="103" t="s">
        <v>74</v>
      </c>
      <c r="G97" s="104">
        <f>A97*C97*E97</f>
        <v>0</v>
      </c>
    </row>
    <row r="98" spans="1:7" s="97" customFormat="1" ht="12.95" hidden="1" customHeight="1">
      <c r="A98" s="63" t="s">
        <v>180</v>
      </c>
      <c r="B98" s="57"/>
      <c r="C98" s="61" t="s">
        <v>174</v>
      </c>
      <c r="D98" s="57"/>
      <c r="E98" s="61" t="s">
        <v>75</v>
      </c>
      <c r="F98" s="57"/>
      <c r="G98" s="76"/>
    </row>
    <row r="99" spans="1:7" s="97" customFormat="1" ht="12.95" hidden="1" customHeight="1">
      <c r="A99" s="63" t="s">
        <v>182</v>
      </c>
      <c r="B99" s="57"/>
      <c r="C99" s="61" t="s">
        <v>175</v>
      </c>
      <c r="D99" s="57"/>
      <c r="E99" s="61" t="s">
        <v>77</v>
      </c>
      <c r="F99" s="57"/>
      <c r="G99" s="76"/>
    </row>
    <row r="100" spans="1:7" s="97" customFormat="1" ht="12.95" hidden="1" customHeight="1">
      <c r="A100" s="74"/>
      <c r="B100" s="57"/>
      <c r="C100" s="57"/>
      <c r="D100" s="57"/>
      <c r="E100" s="57"/>
      <c r="F100" s="57"/>
      <c r="G100" s="58"/>
    </row>
    <row r="101" spans="1:7" s="97" customFormat="1" ht="12.95" hidden="1" customHeight="1">
      <c r="A101" s="324" t="s">
        <v>346</v>
      </c>
      <c r="B101" s="325"/>
      <c r="C101" s="325"/>
      <c r="D101" s="325"/>
      <c r="E101" s="325"/>
      <c r="F101" s="325"/>
      <c r="G101" s="326"/>
    </row>
    <row r="102" spans="1:7" s="97" customFormat="1" ht="12.95" hidden="1" customHeight="1">
      <c r="A102" s="327"/>
      <c r="B102" s="325"/>
      <c r="C102" s="325"/>
      <c r="D102" s="325"/>
      <c r="E102" s="325"/>
      <c r="F102" s="325"/>
      <c r="G102" s="326"/>
    </row>
    <row r="103" spans="1:7" s="97" customFormat="1" ht="12.95" hidden="1" customHeight="1">
      <c r="A103" s="328">
        <f>'Dados Gerais RSS'!D13</f>
        <v>21</v>
      </c>
      <c r="B103" s="329" t="s">
        <v>73</v>
      </c>
      <c r="C103" s="330"/>
      <c r="D103" s="329" t="s">
        <v>73</v>
      </c>
      <c r="E103" s="331">
        <f>E97</f>
        <v>2</v>
      </c>
      <c r="F103" s="332" t="s">
        <v>74</v>
      </c>
      <c r="G103" s="333">
        <f>A103*C103*E103</f>
        <v>0</v>
      </c>
    </row>
    <row r="104" spans="1:7" s="97" customFormat="1" ht="12.95" hidden="1" customHeight="1">
      <c r="A104" s="334" t="s">
        <v>180</v>
      </c>
      <c r="B104" s="325"/>
      <c r="C104" s="335" t="s">
        <v>174</v>
      </c>
      <c r="D104" s="325"/>
      <c r="E104" s="335" t="s">
        <v>75</v>
      </c>
      <c r="F104" s="325"/>
      <c r="G104" s="336"/>
    </row>
    <row r="105" spans="1:7" s="97" customFormat="1" ht="12.95" hidden="1" customHeight="1">
      <c r="A105" s="334" t="s">
        <v>182</v>
      </c>
      <c r="B105" s="325"/>
      <c r="C105" s="335" t="s">
        <v>175</v>
      </c>
      <c r="D105" s="325"/>
      <c r="E105" s="335" t="s">
        <v>77</v>
      </c>
      <c r="F105" s="325"/>
      <c r="G105" s="336"/>
    </row>
    <row r="106" spans="1:7" s="97" customFormat="1" ht="12.95" hidden="1" customHeight="1">
      <c r="A106" s="74"/>
      <c r="B106" s="57"/>
      <c r="C106" s="57"/>
      <c r="D106" s="57"/>
      <c r="E106" s="57"/>
      <c r="F106" s="57"/>
      <c r="G106" s="58"/>
    </row>
    <row r="107" spans="1:7" s="97" customFormat="1" ht="12.95" hidden="1" customHeight="1">
      <c r="A107" s="133" t="s">
        <v>347</v>
      </c>
      <c r="B107" s="57"/>
      <c r="C107" s="57"/>
      <c r="D107" s="57"/>
      <c r="E107" s="57"/>
      <c r="F107" s="57"/>
      <c r="G107" s="58"/>
    </row>
    <row r="108" spans="1:7" s="97" customFormat="1" ht="12.95" hidden="1" customHeight="1">
      <c r="A108" s="74"/>
      <c r="B108" s="57"/>
      <c r="C108" s="57"/>
      <c r="D108" s="57"/>
      <c r="E108" s="57"/>
      <c r="F108" s="57"/>
      <c r="G108" s="58"/>
    </row>
    <row r="109" spans="1:7" s="97" customFormat="1" ht="12.95" hidden="1" customHeight="1">
      <c r="A109" s="131">
        <v>0</v>
      </c>
      <c r="B109" s="100" t="s">
        <v>73</v>
      </c>
      <c r="C109" s="138">
        <v>0</v>
      </c>
      <c r="D109" s="100" t="s">
        <v>73</v>
      </c>
      <c r="E109" s="107">
        <f>E103</f>
        <v>2</v>
      </c>
      <c r="F109" s="103" t="s">
        <v>74</v>
      </c>
      <c r="G109" s="104">
        <f>A109*C109*E109</f>
        <v>0</v>
      </c>
    </row>
    <row r="110" spans="1:7" s="97" customFormat="1" ht="12.95" hidden="1" customHeight="1">
      <c r="A110" s="337" t="s">
        <v>348</v>
      </c>
      <c r="B110" s="57"/>
      <c r="C110" s="61" t="s">
        <v>181</v>
      </c>
      <c r="D110" s="57"/>
      <c r="E110" s="61" t="s">
        <v>75</v>
      </c>
      <c r="F110" s="57"/>
      <c r="G110" s="76"/>
    </row>
    <row r="111" spans="1:7" s="97" customFormat="1" ht="12.95" hidden="1" customHeight="1">
      <c r="A111" s="63" t="s">
        <v>182</v>
      </c>
      <c r="B111" s="57"/>
      <c r="C111" s="61" t="s">
        <v>349</v>
      </c>
      <c r="D111" s="57"/>
      <c r="E111" s="61" t="s">
        <v>77</v>
      </c>
      <c r="F111" s="57"/>
      <c r="G111" s="76"/>
    </row>
    <row r="112" spans="1:7" s="97" customFormat="1" ht="12.95" customHeight="1">
      <c r="A112" s="63"/>
      <c r="B112" s="57"/>
      <c r="C112" s="61"/>
      <c r="D112" s="57"/>
      <c r="E112" s="61"/>
      <c r="F112" s="57"/>
      <c r="G112" s="76"/>
    </row>
    <row r="113" spans="1:7" s="97" customFormat="1" ht="13.5" hidden="1" customHeight="1">
      <c r="A113" s="133" t="s">
        <v>176</v>
      </c>
      <c r="B113" s="134"/>
      <c r="C113" s="134"/>
      <c r="D113" s="57"/>
      <c r="E113" s="57"/>
      <c r="F113" s="57"/>
      <c r="G113" s="58"/>
    </row>
    <row r="114" spans="1:7" s="97" customFormat="1" ht="12.95" hidden="1" customHeight="1">
      <c r="A114" s="135"/>
      <c r="B114" s="134"/>
      <c r="C114" s="134"/>
      <c r="D114" s="57"/>
      <c r="E114" s="57"/>
      <c r="F114" s="57"/>
      <c r="G114" s="58"/>
    </row>
    <row r="115" spans="1:7" s="97" customFormat="1" ht="12.95" hidden="1" customHeight="1">
      <c r="A115" s="136">
        <v>1</v>
      </c>
      <c r="B115" s="137" t="s">
        <v>73</v>
      </c>
      <c r="C115" s="138"/>
      <c r="D115" s="100" t="s">
        <v>73</v>
      </c>
      <c r="E115" s="107">
        <f>E109</f>
        <v>2</v>
      </c>
      <c r="F115" s="103" t="s">
        <v>74</v>
      </c>
      <c r="G115" s="104">
        <f>A115*C115*E115</f>
        <v>0</v>
      </c>
    </row>
    <row r="116" spans="1:7" s="97" customFormat="1" ht="12.95" hidden="1" customHeight="1">
      <c r="A116" s="63" t="s">
        <v>177</v>
      </c>
      <c r="B116" s="57"/>
      <c r="C116" s="61" t="s">
        <v>174</v>
      </c>
      <c r="D116" s="57"/>
      <c r="E116" s="61" t="s">
        <v>75</v>
      </c>
      <c r="F116" s="57"/>
      <c r="G116" s="76"/>
    </row>
    <row r="117" spans="1:7" s="97" customFormat="1" ht="12.95" hidden="1" customHeight="1">
      <c r="A117" s="63" t="s">
        <v>178</v>
      </c>
      <c r="B117" s="57"/>
      <c r="C117" s="61" t="s">
        <v>179</v>
      </c>
      <c r="D117" s="57"/>
      <c r="E117" s="61" t="s">
        <v>77</v>
      </c>
      <c r="F117" s="57"/>
      <c r="G117" s="76"/>
    </row>
    <row r="118" spans="1:7" s="97" customFormat="1" ht="12.95" hidden="1" customHeight="1">
      <c r="A118" s="63"/>
      <c r="B118" s="57"/>
      <c r="C118" s="61"/>
      <c r="D118" s="57"/>
      <c r="E118" s="61"/>
      <c r="F118" s="57"/>
      <c r="G118" s="76"/>
    </row>
    <row r="119" spans="1:7" s="97" customFormat="1" ht="13.5" customHeight="1">
      <c r="A119" s="56" t="s">
        <v>420</v>
      </c>
      <c r="B119" s="57"/>
      <c r="C119" s="57"/>
      <c r="D119" s="57"/>
      <c r="E119" s="57"/>
      <c r="F119" s="57"/>
      <c r="G119" s="58"/>
    </row>
    <row r="120" spans="1:7" s="97" customFormat="1" ht="12.95" customHeight="1">
      <c r="A120" s="74"/>
      <c r="B120" s="57"/>
      <c r="C120" s="57"/>
      <c r="D120" s="57"/>
      <c r="E120" s="57"/>
      <c r="F120" s="57"/>
      <c r="G120" s="58"/>
    </row>
    <row r="121" spans="1:7" s="97" customFormat="1" ht="12.95" customHeight="1">
      <c r="A121" s="131">
        <f>'Dados Gerais RSS'!D13</f>
        <v>21</v>
      </c>
      <c r="B121" s="100" t="s">
        <v>73</v>
      </c>
      <c r="C121" s="138">
        <f>18</f>
        <v>18</v>
      </c>
      <c r="D121" s="100" t="s">
        <v>73</v>
      </c>
      <c r="E121" s="107">
        <f>'1.0 - Mão de Obra Direta (MO)'!C7+'1.0 - Mão de Obra Direta (MO)'!C11</f>
        <v>2</v>
      </c>
      <c r="F121" s="103" t="s">
        <v>74</v>
      </c>
      <c r="G121" s="104">
        <f>TRUNC(A121*C121*E121,2)</f>
        <v>756</v>
      </c>
    </row>
    <row r="122" spans="1:7" s="97" customFormat="1" ht="12.95" customHeight="1">
      <c r="A122" s="63" t="s">
        <v>180</v>
      </c>
      <c r="B122" s="57"/>
      <c r="C122" s="61" t="s">
        <v>181</v>
      </c>
      <c r="D122" s="57"/>
      <c r="E122" s="61" t="s">
        <v>75</v>
      </c>
      <c r="F122" s="57"/>
      <c r="G122" s="76"/>
    </row>
    <row r="123" spans="1:7" s="97" customFormat="1" ht="12.95" customHeight="1">
      <c r="A123" s="63" t="s">
        <v>182</v>
      </c>
      <c r="B123" s="57"/>
      <c r="C123" s="61"/>
      <c r="D123" s="57"/>
      <c r="E123" s="61" t="s">
        <v>77</v>
      </c>
      <c r="F123" s="57"/>
      <c r="G123" s="76"/>
    </row>
    <row r="124" spans="1:7" s="97" customFormat="1" ht="13.5" customHeight="1">
      <c r="A124" s="63"/>
      <c r="B124" s="57"/>
      <c r="C124" s="61"/>
      <c r="D124" s="57"/>
      <c r="E124" s="61"/>
      <c r="F124" s="57"/>
      <c r="G124" s="76"/>
    </row>
    <row r="125" spans="1:7" s="97" customFormat="1" ht="12.95" customHeight="1">
      <c r="A125" s="63"/>
      <c r="B125" s="57"/>
      <c r="C125" s="61"/>
      <c r="D125" s="57"/>
      <c r="E125" s="61"/>
      <c r="F125" s="57"/>
      <c r="G125" s="76"/>
    </row>
    <row r="126" spans="1:7" s="97" customFormat="1" ht="12.95" customHeight="1">
      <c r="A126" s="63"/>
      <c r="B126" s="57"/>
      <c r="C126" s="61"/>
      <c r="D126" s="57"/>
      <c r="E126" s="61"/>
      <c r="F126" s="57"/>
      <c r="G126" s="76"/>
    </row>
    <row r="127" spans="1:7" s="97" customFormat="1" ht="13.5" hidden="1" customHeight="1">
      <c r="A127" s="133" t="s">
        <v>350</v>
      </c>
      <c r="B127" s="57"/>
      <c r="C127" s="57"/>
      <c r="D127" s="57"/>
      <c r="E127" s="57"/>
      <c r="F127" s="57"/>
      <c r="G127" s="58"/>
    </row>
    <row r="128" spans="1:7" s="97" customFormat="1" ht="12.95" hidden="1" customHeight="1">
      <c r="A128" s="74"/>
      <c r="B128" s="57"/>
      <c r="C128" s="57"/>
      <c r="D128" s="57"/>
      <c r="E128" s="57"/>
      <c r="F128" s="57"/>
      <c r="G128" s="58"/>
    </row>
    <row r="129" spans="1:7" s="97" customFormat="1" ht="12.95" hidden="1" customHeight="1">
      <c r="A129" s="338">
        <v>8.3299999999999999E-2</v>
      </c>
      <c r="B129" s="100" t="s">
        <v>73</v>
      </c>
      <c r="C129" s="138"/>
      <c r="D129" s="100" t="s">
        <v>73</v>
      </c>
      <c r="E129" s="107">
        <f>'[17]1.0 - Mão de Obra Direta (MO)'!C12+'[17]1.0 - Mão de Obra Direta (MO)'!C16</f>
        <v>1</v>
      </c>
      <c r="F129" s="103" t="s">
        <v>74</v>
      </c>
      <c r="G129" s="104">
        <f>A129*C129*E129</f>
        <v>0</v>
      </c>
    </row>
    <row r="130" spans="1:7" s="97" customFormat="1" ht="12.95" hidden="1" customHeight="1">
      <c r="A130" s="63" t="s">
        <v>177</v>
      </c>
      <c r="B130" s="57"/>
      <c r="C130" s="61" t="s">
        <v>181</v>
      </c>
      <c r="D130" s="57"/>
      <c r="E130" s="61" t="s">
        <v>75</v>
      </c>
      <c r="F130" s="57"/>
      <c r="G130" s="76"/>
    </row>
    <row r="131" spans="1:7" s="97" customFormat="1" ht="12.95" hidden="1" customHeight="1">
      <c r="A131" s="63" t="s">
        <v>178</v>
      </c>
      <c r="B131" s="57"/>
      <c r="C131" s="61"/>
      <c r="D131" s="57"/>
      <c r="E131" s="61" t="s">
        <v>77</v>
      </c>
      <c r="F131" s="57"/>
      <c r="G131" s="76"/>
    </row>
    <row r="132" spans="1:7" s="97" customFormat="1" ht="12.95" customHeight="1">
      <c r="A132" s="207" t="s">
        <v>351</v>
      </c>
      <c r="B132" s="139"/>
      <c r="C132" s="139"/>
      <c r="D132" s="139"/>
      <c r="E132" s="139"/>
      <c r="F132" s="339"/>
      <c r="G132" s="140">
        <f>G121</f>
        <v>756</v>
      </c>
    </row>
    <row r="133" spans="1:7" s="97" customFormat="1" ht="12.95" customHeight="1">
      <c r="A133" s="141"/>
      <c r="B133" s="87"/>
      <c r="C133" s="87"/>
      <c r="D133" s="87"/>
      <c r="E133" s="87"/>
      <c r="F133" s="15"/>
      <c r="G133" s="67"/>
    </row>
    <row r="134" spans="1:7" s="97" customFormat="1" ht="12.95" customHeight="1">
      <c r="A134" s="142" t="s">
        <v>183</v>
      </c>
      <c r="B134" s="112"/>
      <c r="C134" s="100"/>
      <c r="D134" s="113"/>
      <c r="E134" s="100"/>
      <c r="F134" s="103"/>
      <c r="G134" s="114" t="e">
        <f>G132+G92+G58</f>
        <v>#REF!</v>
      </c>
    </row>
    <row r="135" spans="1:7" s="97" customFormat="1" ht="12.95" customHeight="1">
      <c r="A135" s="141"/>
      <c r="B135" s="87"/>
      <c r="C135" s="87"/>
      <c r="D135" s="87"/>
      <c r="E135" s="87"/>
      <c r="F135" s="15"/>
      <c r="G135" s="67"/>
    </row>
    <row r="136" spans="1:7" s="97" customFormat="1" ht="12.95" customHeight="1">
      <c r="A136" s="142" t="s">
        <v>184</v>
      </c>
      <c r="B136" s="112"/>
      <c r="C136" s="100">
        <f>'Dados Gerais RSS'!D12</f>
        <v>260</v>
      </c>
      <c r="D136" s="113"/>
      <c r="E136" s="100" t="e">
        <f>TRUNC(G134/'Dados Gerais RSS'!D13,2)</f>
        <v>#REF!</v>
      </c>
      <c r="F136" s="103"/>
      <c r="G136" s="114" t="e">
        <f>E136*C136</f>
        <v>#REF!</v>
      </c>
    </row>
    <row r="137" spans="1:7" s="97" customFormat="1" ht="12.95" customHeight="1">
      <c r="A137" s="141"/>
      <c r="B137" s="87"/>
      <c r="C137" s="61" t="str">
        <f>'Dados Gerais RSS'!C12</f>
        <v>Dias Coleta Anual</v>
      </c>
      <c r="D137" s="87"/>
      <c r="E137" s="87" t="s">
        <v>185</v>
      </c>
      <c r="F137" s="15"/>
      <c r="G137" s="67"/>
    </row>
    <row r="138" spans="1:7" s="97" customFormat="1" ht="12.95" customHeight="1">
      <c r="A138" s="141"/>
      <c r="B138" s="87"/>
      <c r="C138" s="87"/>
      <c r="D138" s="87"/>
      <c r="E138" s="87"/>
      <c r="F138" s="15"/>
      <c r="G138" s="67"/>
    </row>
    <row r="140" spans="1:7">
      <c r="A140" s="511"/>
      <c r="B140" s="522"/>
      <c r="C140" s="522"/>
      <c r="D140" s="522"/>
      <c r="E140" s="522"/>
      <c r="F140" s="522"/>
      <c r="G140" s="522"/>
    </row>
    <row r="141" spans="1:7" ht="12.75" customHeight="1">
      <c r="A141" s="522"/>
      <c r="B141" s="522"/>
      <c r="C141" s="522"/>
      <c r="D141" s="522"/>
      <c r="E141" s="522"/>
      <c r="F141" s="522"/>
      <c r="G141" s="522"/>
    </row>
    <row r="142" spans="1:7" ht="30.75" customHeight="1">
      <c r="A142" s="552"/>
      <c r="B142" s="552"/>
      <c r="C142" s="552"/>
      <c r="D142" s="552"/>
      <c r="E142" s="552"/>
      <c r="F142" s="552"/>
      <c r="G142" s="552"/>
    </row>
    <row r="143" spans="1:7" s="208" customFormat="1">
      <c r="A143" s="512"/>
      <c r="B143" s="512"/>
      <c r="C143" s="512"/>
      <c r="D143" s="512"/>
      <c r="E143" s="512"/>
      <c r="F143" s="512"/>
      <c r="G143" s="512"/>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55" customWidth="1"/>
    <col min="2" max="2" width="1.85546875" style="55" customWidth="1"/>
    <col min="3" max="3" width="23.85546875" style="55" bestFit="1" customWidth="1"/>
    <col min="4" max="4" width="1.85546875" style="55" customWidth="1"/>
    <col min="5" max="5" width="19.7109375" style="55" bestFit="1" customWidth="1"/>
    <col min="6" max="6" width="2.140625" style="55" customWidth="1"/>
    <col min="7" max="7" width="20.28515625" style="55" customWidth="1"/>
    <col min="8" max="16384" width="9.140625" style="55"/>
  </cols>
  <sheetData>
    <row r="1" spans="1:9" s="54" customFormat="1">
      <c r="A1" s="508" t="s">
        <v>186</v>
      </c>
      <c r="B1" s="508"/>
      <c r="C1" s="508"/>
      <c r="D1" s="508"/>
      <c r="E1" s="508"/>
      <c r="F1" s="508"/>
      <c r="G1" s="508"/>
      <c r="H1" s="53"/>
      <c r="I1" s="53"/>
    </row>
    <row r="2" spans="1:9" s="73" customFormat="1">
      <c r="A2" s="509" t="s">
        <v>335</v>
      </c>
      <c r="B2" s="509"/>
      <c r="C2" s="509"/>
      <c r="D2" s="509" t="s">
        <v>72</v>
      </c>
      <c r="E2" s="509"/>
      <c r="F2" s="509"/>
      <c r="G2" s="509"/>
    </row>
    <row r="3" spans="1:9">
      <c r="A3" s="513">
        <f>G101</f>
        <v>46100.91</v>
      </c>
      <c r="B3" s="514"/>
      <c r="C3" s="515"/>
      <c r="D3" s="510" t="e">
        <f>A3/'Custos Totais RSS'!F22</f>
        <v>#REF!</v>
      </c>
      <c r="E3" s="510"/>
      <c r="F3" s="510"/>
      <c r="G3" s="510"/>
    </row>
    <row r="4" spans="1:9">
      <c r="A4" s="516" t="s">
        <v>187</v>
      </c>
      <c r="B4" s="517"/>
      <c r="C4" s="517"/>
      <c r="D4" s="517"/>
      <c r="E4" s="517"/>
      <c r="F4" s="517"/>
      <c r="G4" s="518"/>
    </row>
    <row r="5" spans="1:9" s="97" customFormat="1" ht="12.95" customHeight="1">
      <c r="A5" s="143"/>
      <c r="B5" s="15"/>
      <c r="C5" s="15"/>
      <c r="D5" s="15"/>
      <c r="E5" s="15"/>
      <c r="F5" s="15"/>
      <c r="G5" s="85"/>
    </row>
    <row r="6" spans="1:9" s="97" customFormat="1" ht="12.95" customHeight="1">
      <c r="A6" s="144" t="s">
        <v>372</v>
      </c>
      <c r="B6" s="15"/>
      <c r="C6" s="20"/>
      <c r="D6" s="15"/>
      <c r="E6" s="15"/>
      <c r="F6" s="15"/>
      <c r="G6" s="85"/>
    </row>
    <row r="7" spans="1:9" s="97" customFormat="1" ht="12.95" hidden="1" customHeight="1">
      <c r="A7" s="145" t="s">
        <v>194</v>
      </c>
      <c r="B7" s="146"/>
      <c r="C7" s="147"/>
      <c r="D7" s="146"/>
      <c r="E7" s="146"/>
      <c r="F7" s="146"/>
      <c r="G7" s="148"/>
    </row>
    <row r="8" spans="1:9" s="97" customFormat="1" ht="12.95" hidden="1" customHeight="1">
      <c r="A8" s="362"/>
      <c r="B8" s="149" t="s">
        <v>73</v>
      </c>
      <c r="C8" s="150">
        <v>0.58799999999999997</v>
      </c>
      <c r="D8" s="149" t="s">
        <v>73</v>
      </c>
      <c r="E8" s="361">
        <f>'[17]Custos Totais'!F16</f>
        <v>0</v>
      </c>
      <c r="F8" s="151" t="s">
        <v>74</v>
      </c>
      <c r="G8" s="152">
        <f>E8*C8*A8</f>
        <v>0</v>
      </c>
    </row>
    <row r="9" spans="1:9" s="97" customFormat="1" ht="12.95" hidden="1" customHeight="1">
      <c r="A9" s="153" t="s">
        <v>371</v>
      </c>
      <c r="B9" s="15"/>
      <c r="C9" s="13" t="s">
        <v>188</v>
      </c>
      <c r="D9" s="15"/>
      <c r="E9" s="13" t="s">
        <v>189</v>
      </c>
      <c r="F9" s="15"/>
      <c r="G9" s="85"/>
    </row>
    <row r="10" spans="1:9" s="97" customFormat="1" ht="12.95" customHeight="1">
      <c r="A10" s="209" t="s">
        <v>215</v>
      </c>
      <c r="B10" s="15"/>
      <c r="C10" s="13" t="s">
        <v>190</v>
      </c>
      <c r="D10" s="15"/>
      <c r="E10" s="13"/>
      <c r="F10" s="15"/>
      <c r="G10" s="85"/>
    </row>
    <row r="11" spans="1:9" s="97" customFormat="1" ht="12.75" customHeight="1">
      <c r="A11" s="451">
        <v>3.609</v>
      </c>
      <c r="B11" s="154" t="s">
        <v>73</v>
      </c>
      <c r="C11" s="155">
        <v>0.1</v>
      </c>
      <c r="D11" s="154" t="s">
        <v>73</v>
      </c>
      <c r="E11" s="107">
        <f>'Dados Gerais RSS'!D20*'Dados Gerais RSS'!D12</f>
        <v>102596</v>
      </c>
      <c r="F11" s="156" t="s">
        <v>74</v>
      </c>
      <c r="G11" s="157">
        <f>TRUNC(E11*C11*A11,2)</f>
        <v>37026.89</v>
      </c>
    </row>
    <row r="12" spans="1:9" s="97" customFormat="1" ht="12.95" customHeight="1">
      <c r="A12" s="153"/>
      <c r="B12" s="15"/>
      <c r="C12" s="13" t="s">
        <v>188</v>
      </c>
      <c r="D12" s="15"/>
      <c r="E12" s="13" t="s">
        <v>189</v>
      </c>
      <c r="F12" s="15"/>
      <c r="G12" s="85"/>
    </row>
    <row r="13" spans="1:9" s="97" customFormat="1" ht="12.95" customHeight="1">
      <c r="A13" s="83" t="s">
        <v>478</v>
      </c>
      <c r="B13" s="15"/>
      <c r="C13" s="13" t="s">
        <v>190</v>
      </c>
      <c r="D13" s="15"/>
      <c r="E13" s="13"/>
      <c r="F13" s="15"/>
      <c r="G13" s="85"/>
    </row>
    <row r="14" spans="1:9" s="97" customFormat="1" ht="12.95" customHeight="1">
      <c r="A14" s="158" t="s">
        <v>370</v>
      </c>
      <c r="B14" s="159"/>
      <c r="C14" s="160"/>
      <c r="D14" s="159"/>
      <c r="E14" s="160"/>
      <c r="F14" s="161" t="s">
        <v>74</v>
      </c>
      <c r="G14" s="72">
        <f>G8+G11</f>
        <v>37026.89</v>
      </c>
    </row>
    <row r="15" spans="1:9" s="15" customFormat="1" ht="12.95" customHeight="1">
      <c r="A15" s="207"/>
      <c r="B15" s="162"/>
      <c r="C15" s="163"/>
      <c r="D15" s="162"/>
      <c r="E15" s="163"/>
      <c r="F15" s="164"/>
      <c r="G15" s="140"/>
    </row>
    <row r="16" spans="1:9" s="97" customFormat="1" ht="12.95" customHeight="1">
      <c r="A16" s="165" t="s">
        <v>369</v>
      </c>
      <c r="B16" s="15"/>
      <c r="C16" s="15"/>
      <c r="D16" s="15"/>
      <c r="E16" s="15"/>
      <c r="F16" s="15"/>
      <c r="G16" s="85"/>
    </row>
    <row r="17" spans="1:11" s="97" customFormat="1" ht="12.95" customHeight="1">
      <c r="A17" s="165"/>
      <c r="B17" s="15"/>
      <c r="C17" s="15"/>
      <c r="D17" s="15"/>
      <c r="E17" s="15"/>
      <c r="F17" s="15"/>
      <c r="G17" s="85"/>
    </row>
    <row r="18" spans="1:11" s="97" customFormat="1" ht="12.95" hidden="1" customHeight="1">
      <c r="A18" s="165" t="s">
        <v>191</v>
      </c>
      <c r="B18" s="15"/>
      <c r="C18" s="15"/>
      <c r="D18" s="15"/>
      <c r="E18" s="15"/>
      <c r="F18" s="15"/>
      <c r="G18" s="85"/>
    </row>
    <row r="19" spans="1:11" s="97" customFormat="1" ht="12.95" hidden="1" customHeight="1">
      <c r="A19" s="99"/>
      <c r="B19" s="166" t="s">
        <v>73</v>
      </c>
      <c r="C19" s="167">
        <v>2E-3</v>
      </c>
      <c r="D19" s="168" t="s">
        <v>73</v>
      </c>
      <c r="E19" s="107">
        <f>'[17]Custos Totais'!F16</f>
        <v>0</v>
      </c>
      <c r="F19" s="156" t="s">
        <v>74</v>
      </c>
      <c r="G19" s="104">
        <f>A19*C19*E19</f>
        <v>0</v>
      </c>
    </row>
    <row r="20" spans="1:11" s="97" customFormat="1" ht="12.95" hidden="1" customHeight="1">
      <c r="A20" s="169" t="s">
        <v>141</v>
      </c>
      <c r="B20" s="13"/>
      <c r="C20" s="13" t="s">
        <v>188</v>
      </c>
      <c r="D20" s="13"/>
      <c r="E20" s="13" t="s">
        <v>189</v>
      </c>
      <c r="F20" s="15"/>
      <c r="G20" s="85"/>
    </row>
    <row r="21" spans="1:11" s="97" customFormat="1" ht="12.95" hidden="1" customHeight="1">
      <c r="A21" s="169" t="s">
        <v>193</v>
      </c>
      <c r="B21" s="13"/>
      <c r="C21" s="13" t="s">
        <v>190</v>
      </c>
      <c r="D21" s="13"/>
      <c r="E21" s="13"/>
      <c r="F21" s="15"/>
      <c r="G21" s="85"/>
    </row>
    <row r="22" spans="1:11" s="97" customFormat="1" ht="12.95" hidden="1" customHeight="1">
      <c r="A22" s="83"/>
      <c r="B22" s="15"/>
      <c r="C22" s="15"/>
      <c r="D22" s="15"/>
      <c r="E22" s="15"/>
      <c r="F22" s="15"/>
      <c r="G22" s="85"/>
    </row>
    <row r="23" spans="1:11" s="97" customFormat="1" ht="12.95" hidden="1" customHeight="1">
      <c r="A23" s="99"/>
      <c r="B23" s="166" t="s">
        <v>73</v>
      </c>
      <c r="C23" s="167">
        <v>6.9999999999999999E-4</v>
      </c>
      <c r="D23" s="166" t="s">
        <v>73</v>
      </c>
      <c r="E23" s="107">
        <f>'[17]Custos Totais'!F16</f>
        <v>0</v>
      </c>
      <c r="F23" s="156" t="s">
        <v>74</v>
      </c>
      <c r="G23" s="104">
        <f>A23*C23*E23</f>
        <v>0</v>
      </c>
    </row>
    <row r="24" spans="1:11" s="97" customFormat="1" ht="12.95" hidden="1" customHeight="1">
      <c r="A24" s="169" t="s">
        <v>141</v>
      </c>
      <c r="B24" s="13"/>
      <c r="C24" s="13" t="s">
        <v>188</v>
      </c>
      <c r="D24" s="13"/>
      <c r="E24" s="13" t="s">
        <v>189</v>
      </c>
      <c r="F24" s="15"/>
      <c r="G24" s="85"/>
    </row>
    <row r="25" spans="1:11" s="97" customFormat="1" ht="12.95" hidden="1" customHeight="1">
      <c r="A25" s="169" t="s">
        <v>368</v>
      </c>
      <c r="B25" s="13"/>
      <c r="C25" s="13" t="s">
        <v>190</v>
      </c>
      <c r="D25" s="13"/>
      <c r="E25" s="13"/>
      <c r="F25" s="15"/>
      <c r="G25" s="85"/>
    </row>
    <row r="26" spans="1:11" s="97" customFormat="1" ht="12.95" hidden="1" customHeight="1">
      <c r="A26" s="83"/>
      <c r="B26" s="15"/>
      <c r="C26" s="15"/>
      <c r="D26" s="15"/>
      <c r="E26" s="15"/>
      <c r="F26" s="15"/>
      <c r="G26" s="85"/>
    </row>
    <row r="27" spans="1:11" s="97" customFormat="1" ht="13.5" hidden="1" customHeight="1">
      <c r="A27" s="99"/>
      <c r="B27" s="100" t="s">
        <v>73</v>
      </c>
      <c r="C27" s="167">
        <v>2E-3</v>
      </c>
      <c r="D27" s="166" t="s">
        <v>73</v>
      </c>
      <c r="E27" s="102">
        <f>'[17]Custos Totais'!F16</f>
        <v>0</v>
      </c>
      <c r="F27" s="156" t="s">
        <v>74</v>
      </c>
      <c r="G27" s="104">
        <f>A27*C27*E27</f>
        <v>0</v>
      </c>
    </row>
    <row r="28" spans="1:11" s="97" customFormat="1" ht="12.95" hidden="1" customHeight="1">
      <c r="A28" s="359" t="s">
        <v>141</v>
      </c>
      <c r="B28" s="13"/>
      <c r="C28" s="13" t="s">
        <v>188</v>
      </c>
      <c r="D28" s="13"/>
      <c r="E28" s="13" t="s">
        <v>189</v>
      </c>
      <c r="F28" s="15"/>
      <c r="G28" s="85"/>
    </row>
    <row r="29" spans="1:11" s="97" customFormat="1" ht="12.95" hidden="1" customHeight="1">
      <c r="A29" s="169" t="s">
        <v>367</v>
      </c>
      <c r="B29" s="13"/>
      <c r="C29" s="13" t="s">
        <v>190</v>
      </c>
      <c r="D29" s="13"/>
      <c r="E29" s="13"/>
      <c r="F29" s="15"/>
      <c r="G29" s="85"/>
    </row>
    <row r="30" spans="1:11" s="97" customFormat="1" ht="12.95" hidden="1" customHeight="1">
      <c r="A30" s="83"/>
      <c r="B30" s="15"/>
      <c r="C30" s="15"/>
      <c r="D30" s="15"/>
      <c r="E30" s="15"/>
      <c r="F30" s="15"/>
      <c r="G30" s="85"/>
      <c r="H30" s="323"/>
    </row>
    <row r="31" spans="1:11" s="97" customFormat="1" ht="12.95" hidden="1" customHeight="1">
      <c r="A31" s="360"/>
      <c r="B31" s="100" t="s">
        <v>73</v>
      </c>
      <c r="C31" s="167">
        <v>4.0000000000000002E-4</v>
      </c>
      <c r="D31" s="100" t="s">
        <v>73</v>
      </c>
      <c r="E31" s="102">
        <f>E27</f>
        <v>0</v>
      </c>
      <c r="F31" s="103" t="s">
        <v>74</v>
      </c>
      <c r="G31" s="104">
        <f>A31*C31*E31</f>
        <v>0</v>
      </c>
    </row>
    <row r="32" spans="1:11" s="97" customFormat="1" ht="12.95" hidden="1" customHeight="1">
      <c r="A32" s="359" t="s">
        <v>366</v>
      </c>
      <c r="B32" s="61"/>
      <c r="C32" s="61" t="s">
        <v>188</v>
      </c>
      <c r="D32" s="61"/>
      <c r="E32" s="61" t="s">
        <v>189</v>
      </c>
      <c r="F32" s="57"/>
      <c r="G32" s="58"/>
      <c r="K32" s="358"/>
    </row>
    <row r="33" spans="1:7" s="97" customFormat="1" ht="12.95" hidden="1" customHeight="1">
      <c r="A33" s="357" t="s">
        <v>365</v>
      </c>
      <c r="B33" s="61"/>
      <c r="C33" s="13" t="s">
        <v>364</v>
      </c>
      <c r="D33" s="61"/>
      <c r="E33" s="61"/>
      <c r="F33" s="57"/>
      <c r="G33" s="58"/>
    </row>
    <row r="34" spans="1:7" s="97" customFormat="1" ht="12.95" hidden="1" customHeight="1">
      <c r="A34" s="170"/>
      <c r="B34" s="57"/>
      <c r="C34" s="57"/>
      <c r="D34" s="57"/>
      <c r="E34" s="57"/>
      <c r="F34" s="57"/>
      <c r="G34" s="58"/>
    </row>
    <row r="35" spans="1:7" s="97" customFormat="1" ht="12.95" customHeight="1">
      <c r="A35" s="171" t="s">
        <v>192</v>
      </c>
      <c r="B35" s="57"/>
      <c r="C35" s="57"/>
      <c r="D35" s="57"/>
      <c r="E35" s="57"/>
      <c r="F35" s="57"/>
      <c r="G35" s="58"/>
    </row>
    <row r="36" spans="1:7" s="97" customFormat="1" ht="12.95" customHeight="1">
      <c r="A36" s="99">
        <v>8.5</v>
      </c>
      <c r="B36" s="166" t="s">
        <v>73</v>
      </c>
      <c r="C36" s="167">
        <v>5.0000000000000001E-4</v>
      </c>
      <c r="D36" s="166" t="s">
        <v>73</v>
      </c>
      <c r="E36" s="102">
        <f>E11</f>
        <v>102596</v>
      </c>
      <c r="F36" s="156" t="s">
        <v>74</v>
      </c>
      <c r="G36" s="104">
        <f>TRUNC(A36*C36*E36,2)</f>
        <v>436.03</v>
      </c>
    </row>
    <row r="37" spans="1:7" s="97" customFormat="1" ht="12.95" customHeight="1">
      <c r="A37" s="169" t="s">
        <v>141</v>
      </c>
      <c r="B37" s="13"/>
      <c r="C37" s="13" t="s">
        <v>188</v>
      </c>
      <c r="D37" s="13"/>
      <c r="E37" s="13" t="s">
        <v>189</v>
      </c>
      <c r="F37" s="15"/>
      <c r="G37" s="85"/>
    </row>
    <row r="38" spans="1:7" s="97" customFormat="1" ht="12.95" customHeight="1">
      <c r="A38" s="169" t="s">
        <v>193</v>
      </c>
      <c r="B38" s="13"/>
      <c r="C38" s="13" t="s">
        <v>190</v>
      </c>
      <c r="D38" s="13">
        <v>0</v>
      </c>
      <c r="E38" s="13"/>
      <c r="F38" s="15"/>
      <c r="G38" s="85"/>
    </row>
    <row r="39" spans="1:7" s="97" customFormat="1" ht="12.75" customHeight="1">
      <c r="A39" s="357" t="s">
        <v>479</v>
      </c>
      <c r="B39" s="57"/>
      <c r="C39" s="57"/>
      <c r="D39" s="57"/>
      <c r="E39" s="57"/>
      <c r="F39" s="57"/>
      <c r="G39" s="58"/>
    </row>
    <row r="40" spans="1:7" s="97" customFormat="1" ht="12.95" customHeight="1">
      <c r="A40" s="207" t="s">
        <v>363</v>
      </c>
      <c r="B40" s="139"/>
      <c r="C40" s="139"/>
      <c r="D40" s="139"/>
      <c r="E40" s="139"/>
      <c r="F40" s="172"/>
      <c r="G40" s="173">
        <f>G19+G23+G27+G31+G36</f>
        <v>436.03</v>
      </c>
    </row>
    <row r="41" spans="1:7" s="97" customFormat="1" ht="12.95" customHeight="1">
      <c r="A41" s="130" t="s">
        <v>362</v>
      </c>
      <c r="B41" s="95"/>
      <c r="C41" s="95"/>
      <c r="D41" s="95"/>
      <c r="E41" s="95"/>
      <c r="F41" s="95"/>
      <c r="G41" s="96"/>
    </row>
    <row r="42" spans="1:7" s="97" customFormat="1" ht="12.95" hidden="1" customHeight="1">
      <c r="A42" s="174" t="s">
        <v>194</v>
      </c>
      <c r="B42" s="91"/>
      <c r="C42" s="91"/>
      <c r="D42" s="91"/>
      <c r="E42" s="91"/>
      <c r="F42" s="91"/>
      <c r="G42" s="93"/>
    </row>
    <row r="43" spans="1:7" s="97" customFormat="1" ht="12.95" hidden="1" customHeight="1">
      <c r="A43" s="175" t="s">
        <v>361</v>
      </c>
      <c r="B43" s="176"/>
      <c r="C43" s="177"/>
      <c r="D43" s="178" t="s">
        <v>73</v>
      </c>
      <c r="E43" s="179">
        <v>6</v>
      </c>
      <c r="F43" s="180" t="s">
        <v>74</v>
      </c>
      <c r="G43" s="181">
        <f>C43*E43</f>
        <v>0</v>
      </c>
    </row>
    <row r="44" spans="1:7" s="97" customFormat="1" ht="12.95" hidden="1" customHeight="1">
      <c r="A44" s="182"/>
      <c r="B44" s="87"/>
      <c r="C44" s="183" t="s">
        <v>195</v>
      </c>
      <c r="D44" s="57"/>
      <c r="E44" s="184" t="s">
        <v>196</v>
      </c>
      <c r="F44" s="57"/>
      <c r="G44" s="58"/>
    </row>
    <row r="45" spans="1:7" s="97" customFormat="1" ht="12.95" hidden="1" customHeight="1">
      <c r="A45" s="74"/>
      <c r="B45" s="57"/>
      <c r="C45" s="134"/>
      <c r="D45" s="57"/>
      <c r="E45" s="185"/>
      <c r="F45" s="57"/>
      <c r="G45" s="58"/>
    </row>
    <row r="46" spans="1:7" s="97" customFormat="1" ht="12.95" hidden="1" customHeight="1">
      <c r="A46" s="186" t="s">
        <v>197</v>
      </c>
      <c r="B46" s="112"/>
      <c r="C46" s="138"/>
      <c r="D46" s="100" t="s">
        <v>73</v>
      </c>
      <c r="E46" s="124">
        <v>6</v>
      </c>
      <c r="F46" s="103" t="s">
        <v>74</v>
      </c>
      <c r="G46" s="104">
        <f>C46*E46</f>
        <v>0</v>
      </c>
    </row>
    <row r="47" spans="1:7" s="97" customFormat="1" ht="12.95" hidden="1" customHeight="1">
      <c r="A47" s="187"/>
      <c r="B47" s="87"/>
      <c r="C47" s="87" t="s">
        <v>198</v>
      </c>
      <c r="D47" s="57"/>
      <c r="E47" s="184" t="s">
        <v>199</v>
      </c>
      <c r="F47" s="57"/>
      <c r="G47" s="58"/>
    </row>
    <row r="48" spans="1:7" s="97" customFormat="1" ht="12.95" hidden="1" customHeight="1">
      <c r="A48" s="74"/>
      <c r="B48" s="57"/>
      <c r="C48" s="57"/>
      <c r="D48" s="57"/>
      <c r="E48" s="185"/>
      <c r="F48" s="57"/>
      <c r="G48" s="58"/>
    </row>
    <row r="49" spans="1:9" s="97" customFormat="1" ht="12.95" hidden="1" customHeight="1">
      <c r="A49" s="186" t="s">
        <v>200</v>
      </c>
      <c r="B49" s="112"/>
      <c r="C49" s="138"/>
      <c r="D49" s="100" t="s">
        <v>73</v>
      </c>
      <c r="E49" s="124">
        <v>6</v>
      </c>
      <c r="F49" s="103" t="s">
        <v>74</v>
      </c>
      <c r="G49" s="104">
        <f>C49*E49</f>
        <v>0</v>
      </c>
      <c r="H49" s="97" t="s">
        <v>201</v>
      </c>
    </row>
    <row r="50" spans="1:9" s="97" customFormat="1" ht="12.95" hidden="1" customHeight="1">
      <c r="A50" s="187"/>
      <c r="B50" s="87"/>
      <c r="C50" s="87" t="s">
        <v>202</v>
      </c>
      <c r="D50" s="57"/>
      <c r="E50" s="184" t="s">
        <v>203</v>
      </c>
      <c r="F50" s="57"/>
      <c r="G50" s="58"/>
    </row>
    <row r="51" spans="1:9" s="97" customFormat="1" ht="12.95" hidden="1" customHeight="1">
      <c r="A51" s="74"/>
      <c r="B51" s="57"/>
      <c r="C51" s="57"/>
      <c r="D51" s="57"/>
      <c r="E51" s="185"/>
      <c r="F51" s="57"/>
      <c r="G51" s="58"/>
    </row>
    <row r="52" spans="1:9" s="97" customFormat="1" ht="12.95" hidden="1" customHeight="1">
      <c r="A52" s="186" t="s">
        <v>204</v>
      </c>
      <c r="B52" s="112"/>
      <c r="C52" s="138"/>
      <c r="D52" s="100" t="s">
        <v>73</v>
      </c>
      <c r="E52" s="124">
        <v>6</v>
      </c>
      <c r="F52" s="103" t="s">
        <v>74</v>
      </c>
      <c r="G52" s="104">
        <f>C52*E52</f>
        <v>0</v>
      </c>
    </row>
    <row r="53" spans="1:9" s="97" customFormat="1" ht="12.95" hidden="1" customHeight="1">
      <c r="A53" s="187"/>
      <c r="B53" s="87"/>
      <c r="C53" s="87" t="s">
        <v>205</v>
      </c>
      <c r="D53" s="57"/>
      <c r="E53" s="184" t="s">
        <v>206</v>
      </c>
      <c r="F53" s="57"/>
      <c r="G53" s="58"/>
    </row>
    <row r="54" spans="1:9" s="97" customFormat="1" ht="12.95" hidden="1" customHeight="1">
      <c r="A54" s="74"/>
      <c r="B54" s="57"/>
      <c r="C54" s="57"/>
      <c r="D54" s="57"/>
      <c r="E54" s="185"/>
      <c r="F54" s="57"/>
      <c r="G54" s="58"/>
    </row>
    <row r="55" spans="1:9" s="97" customFormat="1" ht="12.95" hidden="1" customHeight="1">
      <c r="A55" s="186" t="s">
        <v>207</v>
      </c>
      <c r="B55" s="112"/>
      <c r="C55" s="106"/>
      <c r="D55" s="113" t="s">
        <v>164</v>
      </c>
      <c r="E55" s="124">
        <v>40000</v>
      </c>
      <c r="F55" s="103" t="s">
        <v>74</v>
      </c>
      <c r="G55" s="188">
        <f>IF(E55=0,0,C55/E55)</f>
        <v>0</v>
      </c>
    </row>
    <row r="56" spans="1:9" s="97" customFormat="1" ht="12.95" hidden="1" customHeight="1">
      <c r="A56" s="187"/>
      <c r="B56" s="87"/>
      <c r="C56" s="87" t="s">
        <v>208</v>
      </c>
      <c r="D56" s="57"/>
      <c r="E56" s="185" t="s">
        <v>189</v>
      </c>
      <c r="F56" s="57"/>
      <c r="G56" s="76" t="s">
        <v>209</v>
      </c>
    </row>
    <row r="57" spans="1:9" s="97" customFormat="1" ht="12.95" hidden="1" customHeight="1">
      <c r="A57" s="187"/>
      <c r="B57" s="87"/>
      <c r="C57" s="87" t="s">
        <v>210</v>
      </c>
      <c r="D57" s="57"/>
      <c r="E57" s="185" t="s">
        <v>211</v>
      </c>
      <c r="F57" s="57"/>
      <c r="G57" s="76" t="s">
        <v>212</v>
      </c>
    </row>
    <row r="58" spans="1:9" s="97" customFormat="1" ht="12.95" hidden="1" customHeight="1">
      <c r="A58" s="74"/>
      <c r="B58" s="57"/>
      <c r="C58" s="61"/>
      <c r="D58" s="57"/>
      <c r="E58" s="185"/>
      <c r="F58" s="57"/>
      <c r="G58" s="58"/>
    </row>
    <row r="59" spans="1:9" s="54" customFormat="1" ht="19.5" hidden="1" customHeight="1">
      <c r="A59" s="189"/>
      <c r="B59" s="190"/>
      <c r="C59" s="190"/>
      <c r="D59" s="190"/>
      <c r="E59" s="191"/>
      <c r="F59" s="190"/>
      <c r="G59" s="192"/>
      <c r="H59" s="53"/>
      <c r="I59" s="53"/>
    </row>
    <row r="60" spans="1:9" s="97" customFormat="1" ht="12.95" hidden="1" customHeight="1">
      <c r="A60" s="142" t="s">
        <v>213</v>
      </c>
      <c r="B60" s="112"/>
      <c r="C60" s="193">
        <f>G55</f>
        <v>0</v>
      </c>
      <c r="D60" s="113" t="s">
        <v>73</v>
      </c>
      <c r="E60" s="107">
        <f>'[17]Custos Totais'!F16</f>
        <v>0</v>
      </c>
      <c r="F60" s="103" t="s">
        <v>74</v>
      </c>
      <c r="G60" s="104">
        <f>C60*E60</f>
        <v>0</v>
      </c>
    </row>
    <row r="61" spans="1:9" s="97" customFormat="1" ht="12.95" hidden="1" customHeight="1">
      <c r="A61" s="63"/>
      <c r="B61" s="15"/>
      <c r="C61" s="87" t="s">
        <v>209</v>
      </c>
      <c r="D61" s="57"/>
      <c r="E61" s="61" t="s">
        <v>214</v>
      </c>
      <c r="F61" s="57"/>
      <c r="G61" s="69"/>
    </row>
    <row r="62" spans="1:9" s="97" customFormat="1" ht="12.95" hidden="1" customHeight="1">
      <c r="A62" s="89"/>
      <c r="B62" s="146"/>
      <c r="C62" s="90" t="s">
        <v>212</v>
      </c>
      <c r="D62" s="91"/>
      <c r="E62" s="91"/>
      <c r="F62" s="91"/>
      <c r="G62" s="93"/>
    </row>
    <row r="63" spans="1:9" s="97" customFormat="1" ht="12.95" customHeight="1">
      <c r="A63" s="130" t="s">
        <v>215</v>
      </c>
      <c r="B63" s="95"/>
      <c r="C63" s="95"/>
      <c r="D63" s="95"/>
      <c r="E63" s="95"/>
      <c r="F63" s="95"/>
      <c r="G63" s="96"/>
    </row>
    <row r="64" spans="1:9" s="97" customFormat="1" ht="12.95" customHeight="1">
      <c r="A64" s="186" t="s">
        <v>421</v>
      </c>
      <c r="B64" s="112"/>
      <c r="C64" s="138">
        <v>711.08</v>
      </c>
      <c r="D64" s="100" t="s">
        <v>73</v>
      </c>
      <c r="E64" s="124">
        <v>1</v>
      </c>
      <c r="F64" s="103" t="s">
        <v>74</v>
      </c>
      <c r="G64" s="104">
        <f>TRUNC(C64*E64,2)</f>
        <v>711.08</v>
      </c>
    </row>
    <row r="65" spans="1:7" s="97" customFormat="1" ht="12.95" customHeight="1">
      <c r="A65" s="182"/>
      <c r="B65" s="87"/>
      <c r="C65" s="87" t="s">
        <v>195</v>
      </c>
      <c r="D65" s="57"/>
      <c r="E65" s="184" t="s">
        <v>228</v>
      </c>
      <c r="F65" s="57"/>
      <c r="G65" s="58"/>
    </row>
    <row r="66" spans="1:7" s="97" customFormat="1" ht="12.95" customHeight="1">
      <c r="A66" s="74"/>
      <c r="B66" s="57"/>
      <c r="C66" s="57" t="s">
        <v>480</v>
      </c>
      <c r="D66" s="57"/>
      <c r="E66" s="185"/>
      <c r="F66" s="57"/>
      <c r="G66" s="58"/>
    </row>
    <row r="67" spans="1:7" s="97" customFormat="1" ht="12.95" hidden="1" customHeight="1">
      <c r="A67" s="186" t="s">
        <v>197</v>
      </c>
      <c r="B67" s="112"/>
      <c r="C67" s="132">
        <v>0</v>
      </c>
      <c r="D67" s="100" t="s">
        <v>73</v>
      </c>
      <c r="E67" s="124">
        <f>E64</f>
        <v>1</v>
      </c>
      <c r="F67" s="103" t="s">
        <v>74</v>
      </c>
      <c r="G67" s="104">
        <f>C67*E67</f>
        <v>0</v>
      </c>
    </row>
    <row r="68" spans="1:7" s="97" customFormat="1" ht="12.95" hidden="1" customHeight="1">
      <c r="A68" s="187"/>
      <c r="B68" s="87"/>
      <c r="C68" s="87" t="s">
        <v>198</v>
      </c>
      <c r="D68" s="57"/>
      <c r="E68" s="184" t="s">
        <v>199</v>
      </c>
      <c r="F68" s="57"/>
      <c r="G68" s="58"/>
    </row>
    <row r="69" spans="1:7" s="97" customFormat="1" ht="12.95" hidden="1" customHeight="1">
      <c r="A69" s="74"/>
      <c r="B69" s="57"/>
      <c r="C69" s="57"/>
      <c r="D69" s="57"/>
      <c r="E69" s="185"/>
      <c r="F69" s="57"/>
      <c r="G69" s="58"/>
    </row>
    <row r="70" spans="1:7" s="97" customFormat="1" ht="12.95" customHeight="1">
      <c r="A70" s="186" t="s">
        <v>207</v>
      </c>
      <c r="B70" s="112"/>
      <c r="C70" s="100">
        <f>G67+G64</f>
        <v>711.08</v>
      </c>
      <c r="D70" s="113" t="s">
        <v>164</v>
      </c>
      <c r="E70" s="124">
        <v>30000</v>
      </c>
      <c r="F70" s="103" t="s">
        <v>74</v>
      </c>
      <c r="G70" s="188">
        <f>IF(E70=0,0,C70/E70)</f>
        <v>2.3702666666666667E-2</v>
      </c>
    </row>
    <row r="71" spans="1:7" s="97" customFormat="1" ht="12.95" customHeight="1">
      <c r="A71" s="187"/>
      <c r="B71" s="87"/>
      <c r="C71" s="87" t="s">
        <v>208</v>
      </c>
      <c r="D71" s="57"/>
      <c r="E71" s="185" t="s">
        <v>189</v>
      </c>
      <c r="F71" s="57"/>
      <c r="G71" s="76" t="s">
        <v>209</v>
      </c>
    </row>
    <row r="72" spans="1:7" s="97" customFormat="1" ht="12.95" customHeight="1">
      <c r="A72" s="187"/>
      <c r="B72" s="87"/>
      <c r="C72" s="87" t="s">
        <v>216</v>
      </c>
      <c r="D72" s="57"/>
      <c r="E72" s="185" t="s">
        <v>211</v>
      </c>
      <c r="F72" s="57"/>
      <c r="G72" s="76" t="s">
        <v>212</v>
      </c>
    </row>
    <row r="73" spans="1:7" s="97" customFormat="1" ht="12.95" customHeight="1">
      <c r="A73" s="74"/>
      <c r="B73" s="57"/>
      <c r="C73" s="61"/>
      <c r="D73" s="57"/>
      <c r="E73" s="185"/>
      <c r="F73" s="57"/>
      <c r="G73" s="58"/>
    </row>
    <row r="74" spans="1:7" s="97" customFormat="1" ht="12.95" customHeight="1">
      <c r="A74" s="142" t="s">
        <v>217</v>
      </c>
      <c r="B74" s="112"/>
      <c r="C74" s="193">
        <f>G70</f>
        <v>2.3702666666666667E-2</v>
      </c>
      <c r="D74" s="113" t="s">
        <v>73</v>
      </c>
      <c r="E74" s="107">
        <f>E36</f>
        <v>102596</v>
      </c>
      <c r="F74" s="103" t="s">
        <v>74</v>
      </c>
      <c r="G74" s="104">
        <f>TRUNC(C74*E74,2)</f>
        <v>2431.79</v>
      </c>
    </row>
    <row r="75" spans="1:7" s="97" customFormat="1" ht="12.95" customHeight="1">
      <c r="A75" s="63"/>
      <c r="B75" s="15"/>
      <c r="C75" s="87" t="s">
        <v>209</v>
      </c>
      <c r="D75" s="57"/>
      <c r="E75" s="61" t="s">
        <v>218</v>
      </c>
      <c r="F75" s="57"/>
      <c r="G75" s="69"/>
    </row>
    <row r="76" spans="1:7" s="97" customFormat="1" ht="12.95" customHeight="1">
      <c r="A76" s="63"/>
      <c r="B76" s="87"/>
      <c r="C76" s="61" t="s">
        <v>212</v>
      </c>
      <c r="D76" s="57"/>
      <c r="E76" s="61"/>
      <c r="F76" s="57"/>
      <c r="G76" s="69"/>
    </row>
    <row r="77" spans="1:7" s="97" customFormat="1" ht="12.95" customHeight="1">
      <c r="A77" s="142"/>
      <c r="B77" s="112"/>
      <c r="C77" s="194"/>
      <c r="D77" s="112"/>
      <c r="E77" s="195"/>
      <c r="F77" s="112"/>
      <c r="G77" s="128">
        <f>G60+G74</f>
        <v>2431.79</v>
      </c>
    </row>
    <row r="78" spans="1:7" s="97" customFormat="1" ht="12.95" customHeight="1">
      <c r="A78" s="519" t="s">
        <v>360</v>
      </c>
      <c r="B78" s="520"/>
      <c r="C78" s="520"/>
      <c r="D78" s="520"/>
      <c r="E78" s="520"/>
      <c r="F78" s="520"/>
      <c r="G78" s="521"/>
    </row>
    <row r="79" spans="1:7" s="97" customFormat="1" ht="12.95" customHeight="1">
      <c r="A79" s="143"/>
      <c r="B79" s="15"/>
      <c r="C79" s="15"/>
      <c r="D79" s="15"/>
      <c r="E79" s="15"/>
      <c r="F79" s="15"/>
      <c r="G79" s="85"/>
    </row>
    <row r="80" spans="1:7" s="97" customFormat="1" ht="12.95" hidden="1" customHeight="1">
      <c r="A80" s="108" t="s">
        <v>194</v>
      </c>
      <c r="B80" s="15"/>
      <c r="C80" s="15"/>
      <c r="D80" s="15"/>
      <c r="E80" s="15"/>
      <c r="F80" s="15"/>
      <c r="G80" s="85"/>
    </row>
    <row r="81" spans="1:7" s="97" customFormat="1" ht="12.95" hidden="1" customHeight="1">
      <c r="A81" s="186" t="s">
        <v>219</v>
      </c>
      <c r="B81" s="112"/>
      <c r="C81" s="356">
        <v>8.9999999999999993E-3</v>
      </c>
      <c r="D81" s="113" t="s">
        <v>73</v>
      </c>
      <c r="E81" s="100">
        <f>'Dados Gerais RSS'!D26+'Dados Gerais RSS'!D38</f>
        <v>0</v>
      </c>
      <c r="F81" s="103" t="s">
        <v>74</v>
      </c>
      <c r="G81" s="104">
        <f>C81*E81</f>
        <v>0</v>
      </c>
    </row>
    <row r="82" spans="1:7" s="97" customFormat="1" ht="12.95" hidden="1" customHeight="1">
      <c r="A82" s="74"/>
      <c r="B82" s="15"/>
      <c r="C82" s="87" t="s">
        <v>359</v>
      </c>
      <c r="D82" s="57"/>
      <c r="E82" s="61" t="s">
        <v>220</v>
      </c>
      <c r="F82" s="57"/>
      <c r="G82" s="196" t="s">
        <v>221</v>
      </c>
    </row>
    <row r="83" spans="1:7" s="97" customFormat="1" ht="12.95" hidden="1" customHeight="1">
      <c r="A83" s="74"/>
      <c r="B83" s="15"/>
      <c r="C83" s="87" t="s">
        <v>357</v>
      </c>
      <c r="D83" s="57"/>
      <c r="E83" s="60" t="s">
        <v>223</v>
      </c>
      <c r="F83" s="57"/>
      <c r="G83" s="76" t="s">
        <v>224</v>
      </c>
    </row>
    <row r="84" spans="1:7" s="97" customFormat="1" ht="12.95" hidden="1" customHeight="1">
      <c r="A84" s="74"/>
      <c r="B84" s="57"/>
      <c r="C84" s="61" t="s">
        <v>222</v>
      </c>
      <c r="D84" s="57"/>
      <c r="E84" s="57"/>
      <c r="F84" s="57"/>
      <c r="G84" s="58"/>
    </row>
    <row r="85" spans="1:7" s="97" customFormat="1" ht="12.95" hidden="1" customHeight="1">
      <c r="A85" s="197"/>
      <c r="B85" s="57"/>
      <c r="C85" s="198">
        <f>G81</f>
        <v>0</v>
      </c>
      <c r="D85" s="113" t="s">
        <v>73</v>
      </c>
      <c r="E85" s="107">
        <f>'Dados Gerais RSS'!D27</f>
        <v>0</v>
      </c>
      <c r="F85" s="103" t="s">
        <v>74</v>
      </c>
      <c r="G85" s="104">
        <f>C85*E85</f>
        <v>0</v>
      </c>
    </row>
    <row r="86" spans="1:7" s="97" customFormat="1" ht="12.95" hidden="1" customHeight="1">
      <c r="A86" s="74"/>
      <c r="B86" s="57"/>
      <c r="C86" s="61" t="s">
        <v>355</v>
      </c>
      <c r="D86" s="57"/>
      <c r="E86" s="61" t="s">
        <v>225</v>
      </c>
      <c r="F86" s="57"/>
      <c r="G86" s="69"/>
    </row>
    <row r="87" spans="1:7" s="97" customFormat="1" ht="12.95" customHeight="1">
      <c r="A87" s="174" t="s">
        <v>215</v>
      </c>
      <c r="B87" s="91"/>
      <c r="C87" s="92"/>
      <c r="D87" s="91"/>
      <c r="E87" s="91"/>
      <c r="F87" s="91"/>
      <c r="G87" s="355"/>
    </row>
    <row r="88" spans="1:7" s="97" customFormat="1" ht="12.95" customHeight="1">
      <c r="A88" s="354" t="s">
        <v>219</v>
      </c>
      <c r="B88" s="353"/>
      <c r="C88" s="352">
        <v>8.0000000000000002E-3</v>
      </c>
      <c r="D88" s="351" t="s">
        <v>73</v>
      </c>
      <c r="E88" s="350">
        <f>'Dados Gerais RSS'!D32</f>
        <v>62660</v>
      </c>
      <c r="F88" s="349" t="s">
        <v>74</v>
      </c>
      <c r="G88" s="104">
        <f>TRUNC(C88*E88,2)</f>
        <v>501.28</v>
      </c>
    </row>
    <row r="89" spans="1:7" s="97" customFormat="1" ht="12.95" customHeight="1">
      <c r="A89" s="74"/>
      <c r="B89" s="15"/>
      <c r="C89" s="87" t="s">
        <v>359</v>
      </c>
      <c r="D89" s="57"/>
      <c r="E89" s="61" t="s">
        <v>358</v>
      </c>
      <c r="F89" s="57"/>
      <c r="G89" s="76" t="s">
        <v>221</v>
      </c>
    </row>
    <row r="90" spans="1:7" s="97" customFormat="1" ht="12.95" customHeight="1">
      <c r="A90" s="74"/>
      <c r="B90" s="15"/>
      <c r="C90" s="87" t="s">
        <v>357</v>
      </c>
      <c r="D90" s="57"/>
      <c r="E90" s="60" t="s">
        <v>356</v>
      </c>
      <c r="F90" s="57"/>
      <c r="G90" s="76" t="s">
        <v>224</v>
      </c>
    </row>
    <row r="91" spans="1:7" s="97" customFormat="1" ht="12.95" customHeight="1">
      <c r="A91" s="74"/>
      <c r="B91" s="57"/>
      <c r="C91" s="61" t="s">
        <v>222</v>
      </c>
      <c r="D91" s="57"/>
      <c r="E91" s="57"/>
      <c r="F91" s="57"/>
      <c r="G91" s="58"/>
    </row>
    <row r="92" spans="1:7" s="97" customFormat="1" ht="12.95" customHeight="1">
      <c r="A92" s="197"/>
      <c r="B92" s="57"/>
      <c r="C92" s="198">
        <f>G88</f>
        <v>501.28</v>
      </c>
      <c r="D92" s="113" t="s">
        <v>73</v>
      </c>
      <c r="E92" s="347">
        <f>+'Dados Gerais RSS'!D33</f>
        <v>1</v>
      </c>
      <c r="F92" s="103" t="s">
        <v>74</v>
      </c>
      <c r="G92" s="104">
        <f>TRUNC(C92*E92,2)</f>
        <v>501.28</v>
      </c>
    </row>
    <row r="93" spans="1:7" s="97" customFormat="1" ht="12.95" customHeight="1">
      <c r="A93" s="74"/>
      <c r="B93" s="57"/>
      <c r="C93" s="61" t="s">
        <v>355</v>
      </c>
      <c r="D93" s="57"/>
      <c r="E93" s="61" t="s">
        <v>354</v>
      </c>
      <c r="F93" s="57"/>
      <c r="G93" s="69"/>
    </row>
    <row r="94" spans="1:7" s="97" customFormat="1" ht="12.95" customHeight="1">
      <c r="A94" s="74"/>
      <c r="B94" s="57"/>
      <c r="C94" s="61" t="s">
        <v>224</v>
      </c>
      <c r="D94" s="57"/>
      <c r="E94" s="61"/>
      <c r="F94" s="57"/>
      <c r="G94" s="69"/>
    </row>
    <row r="95" spans="1:7" s="97" customFormat="1" ht="12.95" customHeight="1">
      <c r="A95" s="56"/>
      <c r="B95" s="57"/>
      <c r="C95" s="348" t="s">
        <v>353</v>
      </c>
      <c r="D95" s="113"/>
      <c r="E95" s="347"/>
      <c r="F95" s="103"/>
      <c r="G95" s="104">
        <f>G92</f>
        <v>501.28</v>
      </c>
    </row>
    <row r="96" spans="1:7" s="15" customFormat="1" ht="12.95" customHeight="1">
      <c r="A96" s="83"/>
      <c r="G96" s="85"/>
    </row>
    <row r="97" spans="1:8" s="15" customFormat="1" ht="12.95" customHeight="1">
      <c r="A97" s="83"/>
      <c r="G97" s="85"/>
    </row>
    <row r="98" spans="1:8" s="20" customFormat="1" ht="12.75" customHeight="1">
      <c r="A98" s="142" t="s">
        <v>226</v>
      </c>
      <c r="B98" s="199"/>
      <c r="C98" s="345">
        <f>'Dados Gerais RSS'!D12</f>
        <v>260</v>
      </c>
      <c r="D98" s="346"/>
      <c r="E98" s="345">
        <f>TRUNC(G95/'Dados Gerais RSS'!D13,2)</f>
        <v>23.87</v>
      </c>
      <c r="F98" s="200"/>
      <c r="G98" s="114">
        <f>E98*C98</f>
        <v>6206.2</v>
      </c>
    </row>
    <row r="99" spans="1:8" s="15" customFormat="1" ht="12.95" customHeight="1">
      <c r="A99" s="83"/>
      <c r="C99" s="13" t="str">
        <f>'Dados Gerais RSS'!C12</f>
        <v>Dias Coleta Anual</v>
      </c>
      <c r="E99" s="13" t="s">
        <v>227</v>
      </c>
      <c r="G99" s="85"/>
    </row>
    <row r="100" spans="1:8" s="15" customFormat="1" ht="12.95" customHeight="1">
      <c r="A100" s="83"/>
      <c r="C100" s="13"/>
      <c r="E100" s="13"/>
      <c r="G100" s="85"/>
    </row>
    <row r="101" spans="1:8" s="20" customFormat="1" ht="12.95" customHeight="1">
      <c r="A101" s="344" t="s">
        <v>352</v>
      </c>
      <c r="B101" s="343"/>
      <c r="C101" s="342"/>
      <c r="D101" s="343"/>
      <c r="E101" s="342"/>
      <c r="F101" s="341"/>
      <c r="G101" s="128">
        <f>G98+G77+G40+G14</f>
        <v>46100.91</v>
      </c>
    </row>
    <row r="102" spans="1:8" s="15" customFormat="1" ht="12.95" customHeight="1">
      <c r="A102" s="77"/>
      <c r="B102" s="57"/>
      <c r="C102" s="77"/>
      <c r="D102" s="57"/>
      <c r="E102" s="201"/>
      <c r="F102" s="57"/>
      <c r="G102" s="67"/>
    </row>
    <row r="103" spans="1:8">
      <c r="A103" s="511"/>
      <c r="B103" s="522"/>
      <c r="C103" s="522"/>
      <c r="D103" s="522"/>
      <c r="E103" s="522"/>
      <c r="F103" s="522"/>
      <c r="G103" s="522"/>
    </row>
    <row r="104" spans="1:8">
      <c r="A104" s="522"/>
      <c r="B104" s="522"/>
      <c r="C104" s="522"/>
      <c r="D104" s="522"/>
      <c r="E104" s="522"/>
      <c r="F104" s="522"/>
      <c r="G104" s="522"/>
    </row>
    <row r="105" spans="1:8" ht="19.5" customHeight="1">
      <c r="A105" s="552"/>
      <c r="B105" s="552"/>
      <c r="C105" s="552"/>
      <c r="D105" s="552"/>
      <c r="E105" s="552"/>
      <c r="F105" s="552"/>
      <c r="G105" s="552"/>
      <c r="H105" s="203"/>
    </row>
    <row r="106" spans="1:8">
      <c r="A106" s="202"/>
      <c r="B106" s="202"/>
      <c r="C106" s="202"/>
      <c r="D106" s="202"/>
      <c r="E106" s="202"/>
      <c r="F106" s="202"/>
      <c r="G106" s="202"/>
      <c r="H106" s="203"/>
    </row>
    <row r="107" spans="1:8">
      <c r="A107" s="202"/>
      <c r="B107" s="202"/>
      <c r="C107" s="202"/>
      <c r="D107" s="202"/>
      <c r="E107" s="202"/>
      <c r="F107" s="202"/>
      <c r="G107" s="202"/>
      <c r="H107" s="203"/>
    </row>
    <row r="108" spans="1:8">
      <c r="A108" s="202"/>
      <c r="B108" s="340"/>
      <c r="C108" s="340"/>
      <c r="D108" s="340"/>
      <c r="E108" s="340"/>
      <c r="F108" s="340"/>
      <c r="G108" s="340"/>
      <c r="H108" s="203"/>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55" customWidth="1"/>
    <col min="2" max="2" width="6.42578125" style="55" customWidth="1"/>
    <col min="3" max="3" width="16.140625" style="55" bestFit="1" customWidth="1"/>
    <col min="4" max="4" width="1.7109375" style="55" customWidth="1"/>
    <col min="5" max="5" width="20.7109375" style="55" customWidth="1"/>
    <col min="6" max="6" width="4.85546875" style="55" customWidth="1"/>
    <col min="7" max="7" width="17.42578125" style="55" customWidth="1"/>
    <col min="8" max="8" width="33.5703125" style="55" hidden="1" customWidth="1"/>
    <col min="9" max="9" width="8.85546875" style="27" hidden="1" customWidth="1"/>
    <col min="10" max="13" width="0" style="55" hidden="1" customWidth="1"/>
    <col min="14" max="16384" width="9.140625" style="55"/>
  </cols>
  <sheetData>
    <row r="1" spans="1:9" s="54" customFormat="1">
      <c r="A1" s="508" t="s">
        <v>229</v>
      </c>
      <c r="B1" s="508"/>
      <c r="C1" s="508"/>
      <c r="D1" s="508"/>
      <c r="E1" s="508"/>
      <c r="F1" s="508"/>
      <c r="G1" s="508"/>
      <c r="H1" s="53"/>
      <c r="I1" s="53"/>
    </row>
    <row r="2" spans="1:9">
      <c r="A2" s="509" t="s">
        <v>335</v>
      </c>
      <c r="B2" s="509"/>
      <c r="C2" s="509"/>
      <c r="D2" s="509" t="s">
        <v>72</v>
      </c>
      <c r="E2" s="509"/>
      <c r="F2" s="509"/>
      <c r="G2" s="509"/>
    </row>
    <row r="3" spans="1:9" s="97" customFormat="1" ht="12.95" customHeight="1">
      <c r="A3" s="513">
        <f>G110</f>
        <v>22401.599999999999</v>
      </c>
      <c r="B3" s="514"/>
      <c r="C3" s="515"/>
      <c r="D3" s="510" t="e">
        <f>A3/'Custos Totais RSS'!F22</f>
        <v>#REF!</v>
      </c>
      <c r="E3" s="510"/>
      <c r="F3" s="510"/>
      <c r="G3" s="510"/>
      <c r="H3" s="13"/>
      <c r="I3" s="15"/>
    </row>
    <row r="4" spans="1:9" s="97" customFormat="1" ht="12.95" customHeight="1">
      <c r="A4" s="83"/>
      <c r="B4" s="15"/>
      <c r="C4" s="15"/>
      <c r="D4" s="15"/>
      <c r="E4" s="15"/>
      <c r="F4" s="15"/>
      <c r="G4" s="85"/>
      <c r="H4" s="13"/>
      <c r="I4" s="15"/>
    </row>
    <row r="5" spans="1:9" s="97" customFormat="1" ht="12.95" customHeight="1">
      <c r="A5" s="165" t="s">
        <v>230</v>
      </c>
      <c r="B5" s="15"/>
      <c r="C5" s="15"/>
      <c r="D5" s="15"/>
      <c r="E5" s="15"/>
      <c r="F5" s="15"/>
      <c r="G5" s="85"/>
      <c r="H5" s="13"/>
      <c r="I5" s="15"/>
    </row>
    <row r="6" spans="1:9" s="97" customFormat="1" ht="7.5" customHeight="1">
      <c r="A6" s="143"/>
      <c r="B6" s="15"/>
      <c r="C6" s="15"/>
      <c r="D6" s="15"/>
      <c r="E6" s="15"/>
      <c r="F6" s="15"/>
      <c r="G6" s="85"/>
      <c r="H6" s="13"/>
      <c r="I6" s="15"/>
    </row>
    <row r="7" spans="1:9" s="97" customFormat="1" ht="12.95" hidden="1" customHeight="1">
      <c r="A7" s="209" t="s">
        <v>373</v>
      </c>
      <c r="B7" s="15"/>
      <c r="C7" s="15"/>
      <c r="D7" s="15"/>
      <c r="E7" s="15"/>
      <c r="F7" s="15"/>
      <c r="G7" s="85"/>
      <c r="H7" s="13"/>
      <c r="I7" s="15"/>
    </row>
    <row r="8" spans="1:9" s="97" customFormat="1" ht="12.95" hidden="1" customHeight="1">
      <c r="A8" s="210">
        <f>'Dados Gerais RSS'!D26</f>
        <v>0</v>
      </c>
      <c r="B8" s="113" t="s">
        <v>231</v>
      </c>
      <c r="C8" s="100">
        <f>'3.0 - Custos Dependentes (Km)'!C55</f>
        <v>0</v>
      </c>
      <c r="D8" s="113" t="s">
        <v>231</v>
      </c>
      <c r="E8" s="100">
        <f>'Dados Gerais RSS'!D29/100*'Dados Gerais RSS'!D26</f>
        <v>0</v>
      </c>
      <c r="F8" s="103" t="s">
        <v>74</v>
      </c>
      <c r="G8" s="104">
        <f>A8-C8-E8</f>
        <v>0</v>
      </c>
      <c r="H8" s="14" t="s">
        <v>374</v>
      </c>
      <c r="I8" s="15"/>
    </row>
    <row r="9" spans="1:9" s="97" customFormat="1" ht="12.95" hidden="1" customHeight="1">
      <c r="A9" s="63" t="s">
        <v>232</v>
      </c>
      <c r="B9" s="57"/>
      <c r="C9" s="61" t="s">
        <v>233</v>
      </c>
      <c r="D9" s="57"/>
      <c r="E9" s="61" t="s">
        <v>234</v>
      </c>
      <c r="F9" s="57"/>
      <c r="G9" s="76" t="s">
        <v>235</v>
      </c>
      <c r="H9" s="13"/>
      <c r="I9" s="15"/>
    </row>
    <row r="10" spans="1:9" s="97" customFormat="1" ht="12.95" hidden="1" customHeight="1">
      <c r="A10" s="63" t="s">
        <v>236</v>
      </c>
      <c r="B10" s="57"/>
      <c r="C10" s="61" t="s">
        <v>237</v>
      </c>
      <c r="D10" s="57"/>
      <c r="E10" s="61" t="s">
        <v>238</v>
      </c>
      <c r="F10" s="57"/>
      <c r="G10" s="76" t="s">
        <v>239</v>
      </c>
      <c r="H10" s="13"/>
      <c r="I10" s="15"/>
    </row>
    <row r="11" spans="1:9" s="97" customFormat="1" ht="12.95" hidden="1" customHeight="1">
      <c r="A11" s="74"/>
      <c r="B11" s="57"/>
      <c r="C11" s="57"/>
      <c r="D11" s="57"/>
      <c r="E11" s="57"/>
      <c r="F11" s="57"/>
      <c r="G11" s="58"/>
      <c r="H11" s="13"/>
      <c r="I11" s="15"/>
    </row>
    <row r="12" spans="1:9" s="97" customFormat="1" ht="12.95" hidden="1" customHeight="1">
      <c r="A12" s="74"/>
      <c r="B12" s="57"/>
      <c r="C12" s="198">
        <f>G8</f>
        <v>0</v>
      </c>
      <c r="D12" s="113" t="s">
        <v>164</v>
      </c>
      <c r="E12" s="211">
        <f>'Dados Gerais RSS'!D28</f>
        <v>0</v>
      </c>
      <c r="F12" s="103" t="s">
        <v>74</v>
      </c>
      <c r="G12" s="104">
        <f>IF( E12=0,0,C12/E12)</f>
        <v>0</v>
      </c>
      <c r="H12" s="13"/>
      <c r="I12" s="15"/>
    </row>
    <row r="13" spans="1:9" s="97" customFormat="1" ht="12.95" hidden="1" customHeight="1">
      <c r="A13" s="74"/>
      <c r="B13" s="57"/>
      <c r="C13" s="61" t="s">
        <v>235</v>
      </c>
      <c r="D13" s="61"/>
      <c r="E13" s="61" t="s">
        <v>212</v>
      </c>
      <c r="F13" s="57"/>
      <c r="G13" s="58"/>
      <c r="H13" s="13"/>
      <c r="I13" s="15"/>
    </row>
    <row r="14" spans="1:9" s="97" customFormat="1" ht="12.95" hidden="1" customHeight="1">
      <c r="A14" s="74"/>
      <c r="B14" s="57"/>
      <c r="C14" s="61" t="s">
        <v>239</v>
      </c>
      <c r="D14" s="61"/>
      <c r="E14" s="61" t="s">
        <v>240</v>
      </c>
      <c r="F14" s="57"/>
      <c r="G14" s="58"/>
      <c r="H14" s="13"/>
      <c r="I14" s="15"/>
    </row>
    <row r="15" spans="1:9" s="97" customFormat="1" ht="9.75" hidden="1" customHeight="1">
      <c r="A15" s="74"/>
      <c r="B15" s="57"/>
      <c r="C15" s="57"/>
      <c r="D15" s="57"/>
      <c r="E15" s="57"/>
      <c r="F15" s="57"/>
      <c r="G15" s="58"/>
      <c r="H15" s="13"/>
      <c r="I15" s="15"/>
    </row>
    <row r="16" spans="1:9" s="97" customFormat="1" ht="12.95" hidden="1" customHeight="1">
      <c r="A16" s="209" t="s">
        <v>375</v>
      </c>
      <c r="B16" s="15"/>
      <c r="C16" s="15"/>
      <c r="D16" s="15"/>
      <c r="E16" s="15"/>
      <c r="F16" s="15"/>
      <c r="G16" s="85"/>
      <c r="H16" s="13"/>
      <c r="I16" s="15"/>
    </row>
    <row r="17" spans="1:10" s="97" customFormat="1" ht="12.95" hidden="1" customHeight="1">
      <c r="A17" s="210">
        <f>'Dados Gerais RSS'!D38</f>
        <v>0</v>
      </c>
      <c r="B17" s="113"/>
      <c r="C17" s="100" t="s">
        <v>231</v>
      </c>
      <c r="D17" s="113"/>
      <c r="E17" s="100">
        <f>'Dados Gerais RSS'!D41/100*'Dados Gerais RSS'!D38</f>
        <v>0</v>
      </c>
      <c r="F17" s="103" t="s">
        <v>74</v>
      </c>
      <c r="G17" s="104">
        <f>A17-E17</f>
        <v>0</v>
      </c>
      <c r="H17" s="14" t="s">
        <v>374</v>
      </c>
      <c r="I17" s="15"/>
    </row>
    <row r="18" spans="1:10" s="97" customFormat="1" ht="12.95" hidden="1" customHeight="1">
      <c r="A18" s="63" t="s">
        <v>234</v>
      </c>
      <c r="B18" s="57"/>
      <c r="C18" s="61"/>
      <c r="D18" s="57"/>
      <c r="E18" s="61" t="s">
        <v>234</v>
      </c>
      <c r="F18" s="57"/>
      <c r="G18" s="76" t="s">
        <v>235</v>
      </c>
      <c r="H18" s="13"/>
      <c r="I18" s="15"/>
    </row>
    <row r="19" spans="1:10" s="97" customFormat="1" ht="12.95" hidden="1" customHeight="1">
      <c r="A19" s="63" t="s">
        <v>241</v>
      </c>
      <c r="B19" s="57"/>
      <c r="C19" s="61"/>
      <c r="D19" s="57"/>
      <c r="E19" s="61" t="s">
        <v>238</v>
      </c>
      <c r="F19" s="57"/>
      <c r="G19" s="76" t="s">
        <v>239</v>
      </c>
      <c r="H19" s="13"/>
      <c r="I19" s="15"/>
    </row>
    <row r="20" spans="1:10" s="97" customFormat="1" ht="12.95" hidden="1" customHeight="1">
      <c r="A20" s="74"/>
      <c r="B20" s="57"/>
      <c r="C20" s="57"/>
      <c r="D20" s="57"/>
      <c r="E20" s="57"/>
      <c r="F20" s="57"/>
      <c r="G20" s="58"/>
      <c r="H20" s="13"/>
      <c r="I20" s="15"/>
    </row>
    <row r="21" spans="1:10" s="97" customFormat="1" ht="12.95" hidden="1" customHeight="1">
      <c r="A21" s="74"/>
      <c r="B21" s="57"/>
      <c r="C21" s="198">
        <f>G17</f>
        <v>0</v>
      </c>
      <c r="D21" s="113" t="s">
        <v>164</v>
      </c>
      <c r="E21" s="211">
        <f>'Dados Gerais RSS'!D40</f>
        <v>0</v>
      </c>
      <c r="F21" s="103" t="s">
        <v>74</v>
      </c>
      <c r="G21" s="104">
        <f>IF(E21=0,0,C21/E21)</f>
        <v>0</v>
      </c>
      <c r="H21" s="13"/>
      <c r="I21" s="15"/>
    </row>
    <row r="22" spans="1:10" s="97" customFormat="1" ht="12.95" hidden="1" customHeight="1">
      <c r="A22" s="74"/>
      <c r="B22" s="57"/>
      <c r="C22" s="61" t="s">
        <v>235</v>
      </c>
      <c r="D22" s="61"/>
      <c r="E22" s="61" t="s">
        <v>212</v>
      </c>
      <c r="F22" s="57"/>
      <c r="G22" s="58"/>
      <c r="H22" s="13"/>
      <c r="I22" s="15"/>
    </row>
    <row r="23" spans="1:10" s="97" customFormat="1" ht="12.95" hidden="1" customHeight="1">
      <c r="A23" s="74"/>
      <c r="B23" s="57"/>
      <c r="C23" s="61" t="s">
        <v>239</v>
      </c>
      <c r="D23" s="61"/>
      <c r="E23" s="61" t="s">
        <v>240</v>
      </c>
      <c r="F23" s="57"/>
      <c r="G23" s="58"/>
      <c r="H23" s="13"/>
      <c r="I23" s="15"/>
    </row>
    <row r="24" spans="1:10" s="97" customFormat="1" ht="12.95" hidden="1" customHeight="1">
      <c r="A24" s="74"/>
      <c r="B24" s="57"/>
      <c r="C24" s="57"/>
      <c r="D24" s="57"/>
      <c r="E24" s="57"/>
      <c r="F24" s="57"/>
      <c r="G24" s="58"/>
      <c r="H24" s="13"/>
      <c r="I24" s="15"/>
    </row>
    <row r="25" spans="1:10" s="97" customFormat="1" ht="12.95" hidden="1" customHeight="1">
      <c r="A25" s="74"/>
      <c r="B25" s="57"/>
      <c r="C25" s="57"/>
      <c r="D25" s="57"/>
      <c r="E25" s="212" t="s">
        <v>242</v>
      </c>
      <c r="F25" s="103" t="s">
        <v>74</v>
      </c>
      <c r="G25" s="213" t="e">
        <f>'Dados Gerais RSS'!#REF!</f>
        <v>#REF!</v>
      </c>
      <c r="H25" s="13"/>
      <c r="I25" s="15"/>
    </row>
    <row r="26" spans="1:10" s="97" customFormat="1" ht="12.95" hidden="1" customHeight="1">
      <c r="A26" s="74"/>
      <c r="B26" s="57"/>
      <c r="C26" s="57"/>
      <c r="D26" s="57"/>
      <c r="E26" s="212"/>
      <c r="F26" s="214"/>
      <c r="G26" s="213"/>
      <c r="H26" s="13"/>
      <c r="I26" s="15"/>
    </row>
    <row r="27" spans="1:10" s="97" customFormat="1" ht="12.95" hidden="1" customHeight="1">
      <c r="A27" s="215" t="s">
        <v>243</v>
      </c>
      <c r="B27" s="112"/>
      <c r="C27" s="112"/>
      <c r="D27" s="112"/>
      <c r="E27" s="112"/>
      <c r="F27" s="103" t="s">
        <v>74</v>
      </c>
      <c r="G27" s="104" t="e">
        <f>(G12+G21)*G25</f>
        <v>#REF!</v>
      </c>
      <c r="H27" s="13"/>
      <c r="I27" s="15"/>
    </row>
    <row r="28" spans="1:10" s="97" customFormat="1" ht="12.95" customHeight="1">
      <c r="A28" s="209" t="s">
        <v>376</v>
      </c>
      <c r="B28" s="15"/>
      <c r="C28" s="15"/>
      <c r="D28" s="15"/>
      <c r="E28" s="15"/>
      <c r="F28" s="15"/>
      <c r="G28" s="85"/>
      <c r="H28" s="13"/>
      <c r="I28" s="15"/>
      <c r="J28" s="323"/>
    </row>
    <row r="29" spans="1:10" s="97" customFormat="1" ht="12.95" customHeight="1">
      <c r="A29" s="209"/>
      <c r="B29" s="15"/>
      <c r="C29" s="15"/>
      <c r="D29" s="15"/>
      <c r="E29" s="15"/>
      <c r="F29" s="15"/>
      <c r="G29" s="85"/>
      <c r="H29" s="13"/>
      <c r="I29" s="15"/>
      <c r="J29" s="323"/>
    </row>
    <row r="30" spans="1:10" s="97" customFormat="1" ht="12.95" customHeight="1">
      <c r="A30" s="210">
        <f>'Dados Gerais RSS'!D32</f>
        <v>62660</v>
      </c>
      <c r="B30" s="113" t="s">
        <v>231</v>
      </c>
      <c r="C30" s="100">
        <f>'3.0 - Custos Dependentes (Km)'!C70</f>
        <v>711.08</v>
      </c>
      <c r="D30" s="113" t="s">
        <v>231</v>
      </c>
      <c r="E30" s="100">
        <f>TRUNC('Dados Gerais RSS'!D35/100*'Dados Gerais RSS'!D32,2)</f>
        <v>12532</v>
      </c>
      <c r="F30" s="103" t="s">
        <v>74</v>
      </c>
      <c r="G30" s="104">
        <f>A30-C30-E30</f>
        <v>49416.92</v>
      </c>
      <c r="H30" s="14" t="s">
        <v>374</v>
      </c>
      <c r="I30" s="15"/>
    </row>
    <row r="31" spans="1:10" s="97" customFormat="1" ht="12.95" customHeight="1">
      <c r="A31" s="63" t="s">
        <v>234</v>
      </c>
      <c r="B31" s="57"/>
      <c r="C31" s="61" t="s">
        <v>233</v>
      </c>
      <c r="D31" s="57"/>
      <c r="E31" s="61" t="s">
        <v>234</v>
      </c>
      <c r="F31" s="57"/>
      <c r="G31" s="76" t="s">
        <v>235</v>
      </c>
      <c r="H31" s="13"/>
      <c r="I31" s="15"/>
    </row>
    <row r="32" spans="1:10" s="97" customFormat="1" ht="12.95" customHeight="1">
      <c r="A32" s="63" t="s">
        <v>236</v>
      </c>
      <c r="B32" s="57"/>
      <c r="C32" s="61" t="s">
        <v>237</v>
      </c>
      <c r="D32" s="57"/>
      <c r="E32" s="61" t="s">
        <v>238</v>
      </c>
      <c r="F32" s="57"/>
      <c r="G32" s="76" t="s">
        <v>239</v>
      </c>
      <c r="H32" s="13"/>
      <c r="I32" s="15"/>
    </row>
    <row r="33" spans="1:9" s="97" customFormat="1" ht="12.95" customHeight="1">
      <c r="A33" s="74"/>
      <c r="B33" s="57"/>
      <c r="C33" s="57"/>
      <c r="D33" s="57"/>
      <c r="E33" s="57"/>
      <c r="F33" s="57"/>
      <c r="G33" s="58"/>
      <c r="H33" s="13"/>
      <c r="I33" s="15"/>
    </row>
    <row r="34" spans="1:9" s="97" customFormat="1" ht="12.95" customHeight="1">
      <c r="A34" s="74"/>
      <c r="B34" s="57"/>
      <c r="C34" s="198">
        <f>G30</f>
        <v>49416.92</v>
      </c>
      <c r="D34" s="113" t="s">
        <v>164</v>
      </c>
      <c r="E34" s="211">
        <f>'Dados Gerais RSS'!D34</f>
        <v>60</v>
      </c>
      <c r="F34" s="103" t="s">
        <v>74</v>
      </c>
      <c r="G34" s="104">
        <f>IF(E34=0,0,C34/E34)</f>
        <v>823.6153333333333</v>
      </c>
      <c r="H34" s="13"/>
      <c r="I34" s="15"/>
    </row>
    <row r="35" spans="1:9" s="97" customFormat="1" ht="12.95" customHeight="1">
      <c r="A35" s="74"/>
      <c r="B35" s="57"/>
      <c r="C35" s="61" t="s">
        <v>235</v>
      </c>
      <c r="D35" s="61"/>
      <c r="E35" s="61" t="s">
        <v>212</v>
      </c>
      <c r="F35" s="57"/>
      <c r="G35" s="58"/>
      <c r="H35" s="13"/>
      <c r="I35" s="15"/>
    </row>
    <row r="36" spans="1:9" s="97" customFormat="1" ht="12.95" customHeight="1">
      <c r="A36" s="74"/>
      <c r="B36" s="57"/>
      <c r="C36" s="61" t="s">
        <v>239</v>
      </c>
      <c r="D36" s="61"/>
      <c r="E36" s="61" t="s">
        <v>240</v>
      </c>
      <c r="F36" s="57"/>
      <c r="G36" s="58"/>
      <c r="H36" s="13"/>
      <c r="I36" s="15"/>
    </row>
    <row r="37" spans="1:9" s="97" customFormat="1" ht="12.95" customHeight="1">
      <c r="A37" s="74"/>
      <c r="B37" s="57"/>
      <c r="C37" s="61"/>
      <c r="D37" s="61"/>
      <c r="E37" s="61"/>
      <c r="F37" s="57"/>
      <c r="G37" s="58"/>
      <c r="H37" s="13"/>
      <c r="I37" s="15"/>
    </row>
    <row r="38" spans="1:9" s="97" customFormat="1" ht="12.95" customHeight="1">
      <c r="A38" s="74"/>
      <c r="B38" s="57"/>
      <c r="C38" s="57"/>
      <c r="D38" s="57"/>
      <c r="E38" s="212" t="s">
        <v>244</v>
      </c>
      <c r="F38" s="103" t="s">
        <v>74</v>
      </c>
      <c r="G38" s="216">
        <f>'Dados Gerais RSS'!D33</f>
        <v>1</v>
      </c>
      <c r="H38" s="13"/>
      <c r="I38" s="15"/>
    </row>
    <row r="39" spans="1:9" s="97" customFormat="1" ht="12.95" customHeight="1">
      <c r="A39" s="215" t="s">
        <v>245</v>
      </c>
      <c r="B39" s="112"/>
      <c r="C39" s="112"/>
      <c r="D39" s="112"/>
      <c r="E39" s="112"/>
      <c r="F39" s="103"/>
      <c r="G39" s="104">
        <f>TRUNC(G38*G34,2)</f>
        <v>823.61</v>
      </c>
      <c r="H39" s="13"/>
      <c r="I39" s="15"/>
    </row>
    <row r="40" spans="1:9" s="97" customFormat="1" ht="12.95" customHeight="1">
      <c r="A40" s="215"/>
      <c r="B40" s="112"/>
      <c r="C40" s="112"/>
      <c r="D40" s="112"/>
      <c r="E40" s="112"/>
      <c r="F40" s="103"/>
      <c r="G40" s="76"/>
      <c r="H40" s="13"/>
      <c r="I40" s="15"/>
    </row>
    <row r="41" spans="1:9" s="97" customFormat="1" ht="12.95" customHeight="1">
      <c r="A41" s="142" t="s">
        <v>246</v>
      </c>
      <c r="B41" s="112"/>
      <c r="C41" s="112"/>
      <c r="D41" s="112"/>
      <c r="E41" s="112"/>
      <c r="F41" s="103"/>
      <c r="G41" s="128">
        <f>G39</f>
        <v>823.61</v>
      </c>
      <c r="H41" s="20"/>
      <c r="I41" s="363"/>
    </row>
    <row r="42" spans="1:9" s="97" customFormat="1" ht="12.95" customHeight="1">
      <c r="A42" s="129"/>
      <c r="B42" s="91"/>
      <c r="C42" s="91"/>
      <c r="D42" s="91"/>
      <c r="E42" s="91"/>
      <c r="F42" s="91"/>
      <c r="G42" s="117"/>
      <c r="H42" s="15"/>
      <c r="I42" s="15"/>
    </row>
    <row r="43" spans="1:9" s="97" customFormat="1" ht="12.95" customHeight="1">
      <c r="A43" s="57"/>
      <c r="B43" s="57"/>
      <c r="C43" s="57"/>
      <c r="D43" s="57"/>
      <c r="E43" s="57"/>
      <c r="F43" s="57"/>
      <c r="G43" s="57"/>
      <c r="H43" s="13"/>
      <c r="I43" s="15"/>
    </row>
    <row r="44" spans="1:9" s="97" customFormat="1" ht="12.95" customHeight="1">
      <c r="A44" s="130" t="s">
        <v>247</v>
      </c>
      <c r="B44" s="95"/>
      <c r="C44" s="95"/>
      <c r="D44" s="95"/>
      <c r="E44" s="95"/>
      <c r="F44" s="95"/>
      <c r="G44" s="96"/>
      <c r="H44" s="13"/>
      <c r="I44" s="15"/>
    </row>
    <row r="45" spans="1:9" s="97" customFormat="1" ht="12.95" customHeight="1">
      <c r="A45" s="74"/>
      <c r="B45" s="57"/>
      <c r="C45" s="57"/>
      <c r="D45" s="57"/>
      <c r="E45" s="57"/>
      <c r="F45" s="57"/>
      <c r="G45" s="58"/>
      <c r="H45" s="13"/>
      <c r="I45" s="15"/>
    </row>
    <row r="46" spans="1:9" s="97" customFormat="1" ht="12.95" hidden="1" customHeight="1">
      <c r="A46" s="121" t="s">
        <v>377</v>
      </c>
      <c r="B46" s="57"/>
      <c r="C46" s="57"/>
      <c r="D46" s="57"/>
      <c r="E46" s="57"/>
      <c r="F46" s="57"/>
      <c r="G46" s="58"/>
      <c r="H46" s="13"/>
      <c r="I46" s="15"/>
    </row>
    <row r="47" spans="1:9" s="97" customFormat="1" ht="12.95" hidden="1" customHeight="1">
      <c r="A47" s="210">
        <f>'Dados Gerais RSS'!D26</f>
        <v>0</v>
      </c>
      <c r="B47" s="100"/>
      <c r="C47" s="100"/>
      <c r="D47" s="100" t="s">
        <v>73</v>
      </c>
      <c r="E47" s="123">
        <v>8.0000000000000002E-3</v>
      </c>
      <c r="F47" s="103" t="s">
        <v>74</v>
      </c>
      <c r="G47" s="104">
        <f>A47*E47</f>
        <v>0</v>
      </c>
      <c r="H47" s="13"/>
      <c r="I47" s="15"/>
    </row>
    <row r="48" spans="1:9" s="97" customFormat="1" ht="12.95" hidden="1" customHeight="1">
      <c r="A48" s="63" t="s">
        <v>234</v>
      </c>
      <c r="B48" s="57"/>
      <c r="C48" s="61"/>
      <c r="D48" s="57"/>
      <c r="E48" s="61" t="s">
        <v>248</v>
      </c>
      <c r="F48" s="57"/>
      <c r="G48" s="76" t="s">
        <v>209</v>
      </c>
      <c r="H48" s="13"/>
      <c r="I48" s="15"/>
    </row>
    <row r="49" spans="1:9" s="97" customFormat="1" ht="12.95" hidden="1" customHeight="1">
      <c r="A49" s="63" t="s">
        <v>236</v>
      </c>
      <c r="B49" s="57"/>
      <c r="C49" s="55"/>
      <c r="D49" s="57"/>
      <c r="E49" s="61" t="s">
        <v>250</v>
      </c>
      <c r="F49" s="57"/>
      <c r="G49" s="76" t="s">
        <v>249</v>
      </c>
      <c r="H49" s="13"/>
      <c r="I49" s="15"/>
    </row>
    <row r="50" spans="1:9" s="97" customFormat="1" ht="12.95" hidden="1" customHeight="1">
      <c r="A50" s="74"/>
      <c r="B50" s="57"/>
      <c r="C50" s="57"/>
      <c r="D50" s="57"/>
      <c r="E50" s="57"/>
      <c r="F50" s="57"/>
      <c r="G50" s="58"/>
      <c r="H50" s="13"/>
      <c r="I50" s="15"/>
    </row>
    <row r="51" spans="1:9" s="97" customFormat="1" ht="12.95" hidden="1" customHeight="1">
      <c r="A51" s="74"/>
      <c r="B51" s="57"/>
      <c r="C51" s="57"/>
      <c r="D51" s="57"/>
      <c r="E51" s="57"/>
      <c r="F51" s="57"/>
      <c r="G51" s="58"/>
      <c r="H51" s="13"/>
      <c r="I51" s="15"/>
    </row>
    <row r="52" spans="1:9" s="97" customFormat="1" ht="12.95" hidden="1" customHeight="1">
      <c r="A52" s="121" t="s">
        <v>378</v>
      </c>
      <c r="B52" s="57"/>
      <c r="C52" s="57"/>
      <c r="D52" s="57"/>
      <c r="E52" s="57"/>
      <c r="F52" s="57"/>
      <c r="G52" s="58"/>
      <c r="H52" s="13"/>
      <c r="I52" s="15"/>
    </row>
    <row r="53" spans="1:9" s="97" customFormat="1" ht="12.95" hidden="1" customHeight="1">
      <c r="A53" s="210">
        <f>'Dados Gerais RSS'!D38</f>
        <v>0</v>
      </c>
      <c r="B53" s="100"/>
      <c r="C53" s="211"/>
      <c r="D53" s="100" t="s">
        <v>73</v>
      </c>
      <c r="E53" s="125">
        <f>+E47</f>
        <v>8.0000000000000002E-3</v>
      </c>
      <c r="F53" s="103" t="s">
        <v>74</v>
      </c>
      <c r="G53" s="104">
        <f>A53*E53</f>
        <v>0</v>
      </c>
      <c r="H53" s="13"/>
      <c r="I53" s="15"/>
    </row>
    <row r="54" spans="1:9" s="97" customFormat="1" ht="12.95" hidden="1" customHeight="1">
      <c r="A54" s="63" t="s">
        <v>234</v>
      </c>
      <c r="B54" s="57"/>
      <c r="C54" s="61"/>
      <c r="D54" s="57"/>
      <c r="E54" s="61" t="s">
        <v>248</v>
      </c>
      <c r="F54" s="57"/>
      <c r="G54" s="76" t="s">
        <v>209</v>
      </c>
      <c r="H54" s="13"/>
      <c r="I54" s="15"/>
    </row>
    <row r="55" spans="1:9" s="97" customFormat="1" ht="12.95" hidden="1" customHeight="1">
      <c r="A55" s="63" t="s">
        <v>241</v>
      </c>
      <c r="B55" s="57"/>
      <c r="C55" s="61"/>
      <c r="D55" s="57"/>
      <c r="E55" s="61" t="s">
        <v>250</v>
      </c>
      <c r="F55" s="57"/>
      <c r="G55" s="76" t="s">
        <v>249</v>
      </c>
      <c r="H55" s="13"/>
      <c r="I55" s="15"/>
    </row>
    <row r="56" spans="1:9" s="97" customFormat="1" ht="12.95" hidden="1" customHeight="1">
      <c r="A56" s="74"/>
      <c r="B56" s="57"/>
      <c r="C56" s="57"/>
      <c r="D56" s="57"/>
      <c r="E56" s="57"/>
      <c r="F56" s="57"/>
      <c r="G56" s="58"/>
      <c r="H56" s="13"/>
      <c r="I56" s="15"/>
    </row>
    <row r="57" spans="1:9" s="97" customFormat="1" ht="12.95" hidden="1" customHeight="1">
      <c r="A57" s="74"/>
      <c r="B57" s="57"/>
      <c r="C57" s="57"/>
      <c r="D57" s="57"/>
      <c r="E57" s="212" t="s">
        <v>251</v>
      </c>
      <c r="F57" s="103" t="s">
        <v>74</v>
      </c>
      <c r="G57" s="213" t="e">
        <f>G25</f>
        <v>#REF!</v>
      </c>
      <c r="H57" s="13"/>
      <c r="I57" s="15"/>
    </row>
    <row r="58" spans="1:9" s="97" customFormat="1" ht="12.95" hidden="1" customHeight="1">
      <c r="A58" s="74"/>
      <c r="B58" s="57"/>
      <c r="C58" s="57"/>
      <c r="D58" s="57"/>
      <c r="E58" s="212"/>
      <c r="F58" s="214"/>
      <c r="G58" s="213"/>
      <c r="H58" s="13"/>
      <c r="I58" s="15"/>
    </row>
    <row r="59" spans="1:9" s="97" customFormat="1" ht="12.95" hidden="1" customHeight="1">
      <c r="A59" s="215" t="s">
        <v>252</v>
      </c>
      <c r="B59" s="112"/>
      <c r="C59" s="112"/>
      <c r="D59" s="112"/>
      <c r="E59" s="112"/>
      <c r="F59" s="103"/>
      <c r="G59" s="104" t="e">
        <f>(G47+G53)*G57</f>
        <v>#REF!</v>
      </c>
      <c r="H59" s="13"/>
      <c r="I59" s="15"/>
    </row>
    <row r="60" spans="1:9" s="97" customFormat="1" ht="12.95" hidden="1" customHeight="1">
      <c r="A60" s="74"/>
      <c r="B60" s="57"/>
      <c r="C60" s="57"/>
      <c r="D60" s="57"/>
      <c r="E60" s="57"/>
      <c r="F60" s="57"/>
      <c r="G60" s="58"/>
      <c r="H60" s="13"/>
      <c r="I60" s="15"/>
    </row>
    <row r="61" spans="1:9" s="97" customFormat="1" ht="12.95" customHeight="1">
      <c r="A61" s="121" t="s">
        <v>379</v>
      </c>
      <c r="B61" s="57"/>
      <c r="C61" s="57"/>
      <c r="D61" s="57"/>
      <c r="E61" s="57"/>
      <c r="F61" s="57"/>
      <c r="G61" s="58"/>
      <c r="H61" s="13"/>
      <c r="I61" s="15"/>
    </row>
    <row r="62" spans="1:9" s="97" customFormat="1" ht="12.95" customHeight="1">
      <c r="A62" s="210">
        <f>'Dados Gerais RSS'!D32+'Dados Gerais RSS'!D44</f>
        <v>62660</v>
      </c>
      <c r="B62" s="100"/>
      <c r="C62" s="100"/>
      <c r="D62" s="100" t="s">
        <v>73</v>
      </c>
      <c r="E62" s="123">
        <v>4.8999999999999998E-3</v>
      </c>
      <c r="F62" s="103" t="s">
        <v>74</v>
      </c>
      <c r="G62" s="104">
        <f>TRUNC(A62*E62,2)</f>
        <v>307.02999999999997</v>
      </c>
      <c r="H62" s="13"/>
      <c r="I62" s="15"/>
    </row>
    <row r="63" spans="1:9" s="97" customFormat="1" ht="12.95" customHeight="1">
      <c r="A63" s="63" t="s">
        <v>234</v>
      </c>
      <c r="B63" s="57"/>
      <c r="C63" s="61"/>
      <c r="D63" s="57"/>
      <c r="E63" s="61" t="s">
        <v>248</v>
      </c>
      <c r="F63" s="57"/>
      <c r="G63" s="76" t="s">
        <v>209</v>
      </c>
      <c r="H63" s="13"/>
      <c r="I63" s="15"/>
    </row>
    <row r="64" spans="1:9" s="97" customFormat="1" ht="12.95" customHeight="1">
      <c r="A64" s="63" t="s">
        <v>253</v>
      </c>
      <c r="B64" s="57"/>
      <c r="C64" s="61"/>
      <c r="D64" s="57"/>
      <c r="E64" s="61" t="s">
        <v>481</v>
      </c>
      <c r="F64" s="57"/>
      <c r="G64" s="76" t="s">
        <v>249</v>
      </c>
      <c r="H64" s="13"/>
      <c r="I64" s="15"/>
    </row>
    <row r="65" spans="1:9" s="97" customFormat="1" ht="12.95" customHeight="1">
      <c r="A65" s="74"/>
      <c r="B65" s="57"/>
      <c r="C65" s="57"/>
      <c r="D65" s="57"/>
      <c r="E65" s="57"/>
      <c r="F65" s="57"/>
      <c r="G65" s="58"/>
      <c r="H65" s="13"/>
      <c r="I65" s="15"/>
    </row>
    <row r="66" spans="1:9" s="97" customFormat="1" ht="12.95" customHeight="1">
      <c r="A66" s="74"/>
      <c r="B66" s="57"/>
      <c r="C66" s="61"/>
      <c r="D66" s="61"/>
      <c r="E66" s="100" t="s">
        <v>251</v>
      </c>
      <c r="F66" s="103" t="s">
        <v>74</v>
      </c>
      <c r="G66" s="216">
        <f>G38</f>
        <v>1</v>
      </c>
      <c r="H66" s="13"/>
      <c r="I66" s="15"/>
    </row>
    <row r="67" spans="1:9" s="97" customFormat="1" ht="12.95" customHeight="1">
      <c r="A67" s="74"/>
      <c r="B67" s="57"/>
      <c r="C67" s="61"/>
      <c r="D67" s="61"/>
      <c r="E67" s="61"/>
      <c r="F67" s="57"/>
      <c r="G67" s="217"/>
      <c r="H67" s="13"/>
      <c r="I67" s="15"/>
    </row>
    <row r="68" spans="1:9" s="97" customFormat="1" ht="12.95" customHeight="1">
      <c r="A68" s="215" t="s">
        <v>254</v>
      </c>
      <c r="B68" s="112"/>
      <c r="C68" s="112"/>
      <c r="D68" s="112"/>
      <c r="E68" s="112"/>
      <c r="F68" s="103" t="s">
        <v>74</v>
      </c>
      <c r="G68" s="104">
        <f>TRUNC(G66*G62,2)</f>
        <v>307.02999999999997</v>
      </c>
      <c r="H68" s="13"/>
      <c r="I68" s="15"/>
    </row>
    <row r="69" spans="1:9" s="97" customFormat="1" ht="12.95" customHeight="1">
      <c r="A69" s="215"/>
      <c r="B69" s="112"/>
      <c r="C69" s="112"/>
      <c r="D69" s="112"/>
      <c r="E69" s="112"/>
      <c r="F69" s="103"/>
      <c r="G69" s="76"/>
      <c r="H69" s="13"/>
      <c r="I69" s="15"/>
    </row>
    <row r="70" spans="1:9" s="97" customFormat="1" ht="12.95" customHeight="1">
      <c r="A70" s="111" t="s">
        <v>380</v>
      </c>
      <c r="B70" s="112"/>
      <c r="C70" s="112"/>
      <c r="D70" s="112"/>
      <c r="E70" s="112"/>
      <c r="F70" s="103"/>
      <c r="G70" s="128">
        <f>G68</f>
        <v>307.02999999999997</v>
      </c>
      <c r="H70" s="20"/>
      <c r="I70" s="363"/>
    </row>
    <row r="71" spans="1:9" s="97" customFormat="1" ht="12.95" customHeight="1">
      <c r="A71" s="129"/>
      <c r="B71" s="91"/>
      <c r="C71" s="91"/>
      <c r="D71" s="91"/>
      <c r="E71" s="91"/>
      <c r="F71" s="91"/>
      <c r="G71" s="117"/>
      <c r="H71" s="13"/>
      <c r="I71" s="15"/>
    </row>
    <row r="72" spans="1:9" s="97" customFormat="1" ht="12.95" customHeight="1">
      <c r="A72" s="130" t="s">
        <v>381</v>
      </c>
      <c r="B72" s="95"/>
      <c r="C72" s="95"/>
      <c r="D72" s="95"/>
      <c r="E72" s="95"/>
      <c r="F72" s="95"/>
      <c r="G72" s="96"/>
      <c r="H72" s="13"/>
      <c r="I72" s="15"/>
    </row>
    <row r="73" spans="1:9" s="97" customFormat="1" ht="12.95" hidden="1" customHeight="1">
      <c r="A73" s="74"/>
      <c r="B73" s="57"/>
      <c r="C73" s="57"/>
      <c r="D73" s="57"/>
      <c r="E73" s="57"/>
      <c r="F73" s="57"/>
      <c r="G73" s="58"/>
      <c r="H73" s="13"/>
      <c r="I73" s="15"/>
    </row>
    <row r="74" spans="1:9" s="97" customFormat="1" ht="12.95" hidden="1" customHeight="1">
      <c r="A74" s="218" t="s">
        <v>377</v>
      </c>
      <c r="B74" s="57"/>
      <c r="C74" s="57"/>
      <c r="D74" s="57"/>
      <c r="E74" s="57"/>
      <c r="F74" s="57"/>
      <c r="G74" s="58"/>
      <c r="H74" s="13"/>
      <c r="I74" s="15"/>
    </row>
    <row r="75" spans="1:9" s="97" customFormat="1" ht="12.95" hidden="1" customHeight="1">
      <c r="A75" s="316"/>
      <c r="B75" s="100"/>
      <c r="C75" s="100"/>
      <c r="D75" s="100" t="s">
        <v>129</v>
      </c>
      <c r="E75" s="364">
        <f>A8*5%</f>
        <v>0</v>
      </c>
      <c r="F75" s="103" t="s">
        <v>74</v>
      </c>
      <c r="G75" s="104">
        <f>A75+E75</f>
        <v>0</v>
      </c>
      <c r="H75" s="13"/>
      <c r="I75" s="15"/>
    </row>
    <row r="76" spans="1:9" s="97" customFormat="1" ht="12.95" hidden="1" customHeight="1">
      <c r="A76" s="317" t="s">
        <v>234</v>
      </c>
      <c r="B76" s="57"/>
      <c r="C76" s="61"/>
      <c r="D76" s="57"/>
      <c r="E76" s="61" t="s">
        <v>382</v>
      </c>
      <c r="F76" s="57"/>
      <c r="G76" s="76" t="s">
        <v>209</v>
      </c>
      <c r="H76" s="13"/>
      <c r="I76" s="15"/>
    </row>
    <row r="77" spans="1:9" s="97" customFormat="1" ht="12.95" hidden="1" customHeight="1">
      <c r="A77" s="317" t="s">
        <v>383</v>
      </c>
      <c r="B77" s="57"/>
      <c r="C77" s="365"/>
      <c r="D77" s="57"/>
      <c r="E77" s="61" t="s">
        <v>384</v>
      </c>
      <c r="F77" s="57"/>
      <c r="G77" s="76" t="s">
        <v>385</v>
      </c>
      <c r="H77" s="13"/>
      <c r="I77" s="15"/>
    </row>
    <row r="78" spans="1:9" s="97" customFormat="1" ht="12.95" hidden="1" customHeight="1">
      <c r="A78" s="63"/>
      <c r="B78" s="57"/>
      <c r="C78" s="365"/>
      <c r="D78" s="57"/>
      <c r="E78" s="61"/>
      <c r="F78" s="57"/>
      <c r="G78" s="76"/>
      <c r="H78" s="13"/>
      <c r="I78" s="15"/>
    </row>
    <row r="79" spans="1:9" s="97" customFormat="1" ht="12.95" hidden="1" customHeight="1">
      <c r="A79" s="74"/>
      <c r="B79" s="57"/>
      <c r="C79" s="198">
        <f>G75</f>
        <v>0</v>
      </c>
      <c r="D79" s="113" t="s">
        <v>164</v>
      </c>
      <c r="E79" s="211">
        <v>12</v>
      </c>
      <c r="F79" s="103" t="s">
        <v>74</v>
      </c>
      <c r="G79" s="104">
        <f>C79/E79</f>
        <v>0</v>
      </c>
      <c r="H79" s="13"/>
      <c r="I79" s="15"/>
    </row>
    <row r="80" spans="1:9" s="97" customFormat="1" ht="12.95" hidden="1" customHeight="1">
      <c r="A80" s="74"/>
      <c r="B80" s="57"/>
      <c r="C80" s="61" t="s">
        <v>386</v>
      </c>
      <c r="D80" s="61"/>
      <c r="E80" s="61" t="s">
        <v>387</v>
      </c>
      <c r="F80" s="57"/>
      <c r="G80" s="58"/>
      <c r="H80" s="13"/>
      <c r="I80" s="15"/>
    </row>
    <row r="81" spans="1:9" s="97" customFormat="1" ht="12.95" hidden="1" customHeight="1">
      <c r="A81" s="74"/>
      <c r="B81" s="57"/>
      <c r="C81" s="61" t="s">
        <v>385</v>
      </c>
      <c r="D81" s="61"/>
      <c r="E81" s="61" t="s">
        <v>388</v>
      </c>
      <c r="F81" s="57"/>
      <c r="G81" s="58"/>
      <c r="H81" s="13"/>
      <c r="I81" s="15"/>
    </row>
    <row r="82" spans="1:9" s="97" customFormat="1" ht="12.95" hidden="1" customHeight="1">
      <c r="A82" s="74"/>
      <c r="B82" s="57"/>
      <c r="C82" s="61"/>
      <c r="D82" s="61"/>
      <c r="E82" s="61"/>
      <c r="F82" s="57"/>
      <c r="G82" s="58"/>
      <c r="H82" s="13"/>
      <c r="I82" s="15"/>
    </row>
    <row r="83" spans="1:9" s="97" customFormat="1" ht="12.95" hidden="1" customHeight="1">
      <c r="A83" s="74"/>
      <c r="B83" s="57"/>
      <c r="C83" s="57"/>
      <c r="D83" s="57"/>
      <c r="E83" s="100" t="s">
        <v>251</v>
      </c>
      <c r="F83" s="103" t="s">
        <v>74</v>
      </c>
      <c r="G83" s="219" t="e">
        <f>G57</f>
        <v>#REF!</v>
      </c>
      <c r="H83" s="13"/>
      <c r="I83" s="15"/>
    </row>
    <row r="84" spans="1:9" s="97" customFormat="1" ht="12.95" hidden="1" customHeight="1">
      <c r="A84" s="74"/>
      <c r="B84" s="57"/>
      <c r="C84" s="61"/>
      <c r="D84" s="61"/>
      <c r="E84" s="61"/>
      <c r="F84" s="57"/>
      <c r="G84" s="58"/>
      <c r="H84" s="13"/>
      <c r="I84" s="15"/>
    </row>
    <row r="85" spans="1:9" s="97" customFormat="1" ht="12.95" hidden="1" customHeight="1">
      <c r="A85" s="111" t="s">
        <v>255</v>
      </c>
      <c r="B85" s="112"/>
      <c r="C85" s="112"/>
      <c r="D85" s="112"/>
      <c r="E85" s="112"/>
      <c r="F85" s="103"/>
      <c r="G85" s="104" t="e">
        <f>G83*G79</f>
        <v>#REF!</v>
      </c>
      <c r="H85" s="13"/>
      <c r="I85" s="15"/>
    </row>
    <row r="86" spans="1:9" s="97" customFormat="1" ht="12.95" customHeight="1">
      <c r="A86" s="74"/>
      <c r="B86" s="57"/>
      <c r="C86" s="57"/>
      <c r="D86" s="57"/>
      <c r="E86" s="57"/>
      <c r="F86" s="57"/>
      <c r="G86" s="58"/>
      <c r="H86" s="13"/>
      <c r="I86" s="15"/>
    </row>
    <row r="87" spans="1:9" s="97" customFormat="1" ht="12.95" customHeight="1">
      <c r="A87" s="218" t="s">
        <v>389</v>
      </c>
      <c r="B87" s="57"/>
      <c r="C87" s="57"/>
      <c r="D87" s="57"/>
      <c r="E87" s="57"/>
      <c r="F87" s="57"/>
      <c r="G87" s="58"/>
      <c r="H87" s="13"/>
      <c r="I87" s="15"/>
    </row>
    <row r="88" spans="1:9" s="97" customFormat="1" ht="12.95" customHeight="1">
      <c r="A88" s="122">
        <f>TRUNC(A62*0.08,2)</f>
        <v>5012.8</v>
      </c>
      <c r="B88" s="100"/>
      <c r="C88" s="100"/>
      <c r="D88" s="100" t="s">
        <v>129</v>
      </c>
      <c r="E88" s="132">
        <f>TRUNC(A62*5%,2)</f>
        <v>3133</v>
      </c>
      <c r="F88" s="103" t="s">
        <v>74</v>
      </c>
      <c r="G88" s="104">
        <f>A88+E88</f>
        <v>8145.8</v>
      </c>
      <c r="H88" s="13"/>
      <c r="I88" s="15"/>
    </row>
    <row r="89" spans="1:9" s="97" customFormat="1" ht="12.95" customHeight="1">
      <c r="A89" s="63" t="s">
        <v>234</v>
      </c>
      <c r="B89" s="57"/>
      <c r="C89" s="61"/>
      <c r="D89" s="57"/>
      <c r="E89" s="61" t="s">
        <v>390</v>
      </c>
      <c r="F89" s="57"/>
      <c r="G89" s="76" t="s">
        <v>209</v>
      </c>
      <c r="H89" s="13"/>
      <c r="I89" s="15"/>
    </row>
    <row r="90" spans="1:9" s="97" customFormat="1" ht="12.95" customHeight="1">
      <c r="A90" s="317" t="s">
        <v>383</v>
      </c>
      <c r="B90" s="57"/>
      <c r="C90" s="365"/>
      <c r="D90" s="57"/>
      <c r="E90" s="61" t="s">
        <v>384</v>
      </c>
      <c r="F90" s="57"/>
      <c r="G90" s="76" t="s">
        <v>385</v>
      </c>
      <c r="H90" s="13"/>
      <c r="I90" s="15"/>
    </row>
    <row r="91" spans="1:9" s="97" customFormat="1" ht="12.95" customHeight="1">
      <c r="A91" s="63" t="s">
        <v>422</v>
      </c>
      <c r="B91" s="57"/>
      <c r="C91" s="365"/>
      <c r="D91" s="57"/>
      <c r="E91" s="61" t="s">
        <v>423</v>
      </c>
      <c r="F91" s="57"/>
      <c r="G91" s="76"/>
      <c r="H91" s="13"/>
      <c r="I91" s="15"/>
    </row>
    <row r="92" spans="1:9" s="97" customFormat="1" ht="12.95" customHeight="1">
      <c r="A92" s="74"/>
      <c r="B92" s="57"/>
      <c r="C92" s="198">
        <f>G88</f>
        <v>8145.8</v>
      </c>
      <c r="D92" s="113" t="s">
        <v>164</v>
      </c>
      <c r="E92" s="211">
        <v>12</v>
      </c>
      <c r="F92" s="103" t="s">
        <v>74</v>
      </c>
      <c r="G92" s="104">
        <f>TRUNC(C92/E92,2)</f>
        <v>678.81</v>
      </c>
      <c r="H92" s="13"/>
      <c r="I92" s="15"/>
    </row>
    <row r="93" spans="1:9" s="97" customFormat="1" ht="12.95" customHeight="1">
      <c r="A93" s="74"/>
      <c r="B93" s="57"/>
      <c r="C93" s="61" t="s">
        <v>386</v>
      </c>
      <c r="D93" s="61"/>
      <c r="E93" s="61" t="s">
        <v>387</v>
      </c>
      <c r="F93" s="57"/>
      <c r="G93" s="58"/>
      <c r="H93" s="13"/>
      <c r="I93" s="15"/>
    </row>
    <row r="94" spans="1:9" s="97" customFormat="1" ht="12.95" customHeight="1">
      <c r="A94" s="74"/>
      <c r="B94" s="57"/>
      <c r="C94" s="61" t="s">
        <v>385</v>
      </c>
      <c r="D94" s="61"/>
      <c r="E94" s="61" t="s">
        <v>388</v>
      </c>
      <c r="F94" s="57"/>
      <c r="G94" s="58"/>
      <c r="H94" s="13"/>
      <c r="I94" s="15"/>
    </row>
    <row r="95" spans="1:9" s="97" customFormat="1" ht="12.95" customHeight="1">
      <c r="A95" s="74"/>
      <c r="B95" s="57"/>
      <c r="C95" s="61"/>
      <c r="D95" s="61"/>
      <c r="E95" s="61"/>
      <c r="F95" s="57"/>
      <c r="G95" s="58"/>
      <c r="H95" s="13"/>
      <c r="I95" s="15"/>
    </row>
    <row r="96" spans="1:9" s="97" customFormat="1" ht="12.95" customHeight="1">
      <c r="A96" s="74"/>
      <c r="B96" s="57"/>
      <c r="C96" s="57"/>
      <c r="D96" s="57"/>
      <c r="E96" s="100" t="s">
        <v>251</v>
      </c>
      <c r="F96" s="103" t="s">
        <v>74</v>
      </c>
      <c r="G96" s="216">
        <f>G66</f>
        <v>1</v>
      </c>
      <c r="H96" s="13"/>
      <c r="I96" s="15"/>
    </row>
    <row r="97" spans="1:9" s="97" customFormat="1" ht="12.95" customHeight="1">
      <c r="A97" s="129"/>
      <c r="B97" s="91"/>
      <c r="C97" s="92"/>
      <c r="D97" s="92"/>
      <c r="E97" s="92"/>
      <c r="F97" s="91"/>
      <c r="G97" s="93"/>
      <c r="H97" s="13"/>
      <c r="I97" s="15"/>
    </row>
    <row r="98" spans="1:9" s="97" customFormat="1" ht="12.95" customHeight="1">
      <c r="A98" s="366" t="s">
        <v>391</v>
      </c>
      <c r="B98" s="176"/>
      <c r="C98" s="176"/>
      <c r="D98" s="176"/>
      <c r="E98" s="176"/>
      <c r="F98" s="180"/>
      <c r="G98" s="181">
        <f>TRUNC(G96*G92,2)</f>
        <v>678.81</v>
      </c>
      <c r="H98" s="13"/>
      <c r="I98" s="15"/>
    </row>
    <row r="99" spans="1:9" s="97" customFormat="1" ht="12.95" customHeight="1">
      <c r="A99" s="74"/>
      <c r="B99" s="57"/>
      <c r="C99" s="61"/>
      <c r="D99" s="61"/>
      <c r="E99" s="61"/>
      <c r="F99" s="57"/>
      <c r="G99" s="58"/>
      <c r="H99" s="13"/>
      <c r="I99" s="15"/>
    </row>
    <row r="100" spans="1:9" s="97" customFormat="1" ht="12.95" customHeight="1">
      <c r="A100" s="111" t="s">
        <v>256</v>
      </c>
      <c r="B100" s="112"/>
      <c r="C100" s="112"/>
      <c r="D100" s="112"/>
      <c r="E100" s="112"/>
      <c r="F100" s="103"/>
      <c r="G100" s="128">
        <f>G98</f>
        <v>678.81</v>
      </c>
      <c r="H100" s="20"/>
      <c r="I100" s="363"/>
    </row>
    <row r="101" spans="1:9" s="97" customFormat="1" ht="12.95" customHeight="1">
      <c r="A101" s="141"/>
      <c r="B101" s="57"/>
      <c r="C101" s="57"/>
      <c r="D101" s="57"/>
      <c r="E101" s="57"/>
      <c r="F101" s="60"/>
      <c r="G101" s="67"/>
      <c r="H101" s="13"/>
      <c r="I101" s="15"/>
    </row>
    <row r="102" spans="1:9" s="97" customFormat="1" ht="12.95" hidden="1" customHeight="1">
      <c r="A102" s="141" t="s">
        <v>392</v>
      </c>
      <c r="B102" s="57"/>
      <c r="C102" s="57"/>
      <c r="D102" s="57"/>
      <c r="E102" s="57"/>
      <c r="F102" s="60"/>
      <c r="G102" s="67"/>
      <c r="H102" s="13"/>
      <c r="I102" s="15"/>
    </row>
    <row r="103" spans="1:9" s="372" customFormat="1" ht="12.95" hidden="1" customHeight="1">
      <c r="A103" s="367" t="s">
        <v>134</v>
      </c>
      <c r="B103" s="72" t="s">
        <v>393</v>
      </c>
      <c r="C103" s="70" t="s">
        <v>394</v>
      </c>
      <c r="D103" s="368"/>
      <c r="E103" s="70" t="s">
        <v>395</v>
      </c>
      <c r="F103" s="369"/>
      <c r="G103" s="370" t="s">
        <v>396</v>
      </c>
      <c r="H103" s="371"/>
      <c r="I103" s="20"/>
    </row>
    <row r="104" spans="1:9" s="97" customFormat="1" ht="51.75" hidden="1" customHeight="1">
      <c r="A104" s="373" t="s">
        <v>397</v>
      </c>
      <c r="B104" s="374" t="s">
        <v>398</v>
      </c>
      <c r="C104" s="100"/>
      <c r="D104" s="100"/>
      <c r="E104" s="100">
        <v>46.62</v>
      </c>
      <c r="F104" s="113"/>
      <c r="G104" s="100">
        <f>C104*E104</f>
        <v>0</v>
      </c>
      <c r="H104" s="13"/>
      <c r="I104" s="15"/>
    </row>
    <row r="105" spans="1:9" s="97" customFormat="1" ht="58.5" hidden="1" customHeight="1">
      <c r="A105" s="375" t="s">
        <v>399</v>
      </c>
      <c r="B105" s="374" t="s">
        <v>398</v>
      </c>
      <c r="C105" s="100"/>
      <c r="D105" s="100"/>
      <c r="E105" s="100">
        <v>63.17</v>
      </c>
      <c r="F105" s="113"/>
      <c r="G105" s="100">
        <f>C105*E105</f>
        <v>0</v>
      </c>
      <c r="H105" s="13"/>
      <c r="I105" s="15"/>
    </row>
    <row r="106" spans="1:9" s="97" customFormat="1" ht="18.75" hidden="1" customHeight="1">
      <c r="A106" s="376" t="s">
        <v>400</v>
      </c>
      <c r="B106" s="112"/>
      <c r="C106" s="112"/>
      <c r="D106" s="112"/>
      <c r="E106" s="112"/>
      <c r="F106" s="113"/>
      <c r="G106" s="346">
        <f>G104+G105</f>
        <v>0</v>
      </c>
      <c r="H106" s="13"/>
      <c r="I106" s="15"/>
    </row>
    <row r="107" spans="1:9" s="97" customFormat="1" ht="12.95" hidden="1" customHeight="1">
      <c r="A107" s="141"/>
      <c r="B107" s="57"/>
      <c r="C107" s="57"/>
      <c r="D107" s="57"/>
      <c r="E107" s="57"/>
      <c r="F107" s="60"/>
      <c r="G107" s="67"/>
      <c r="H107" s="13"/>
      <c r="I107" s="15"/>
    </row>
    <row r="108" spans="1:9" s="97" customFormat="1" ht="12.95" customHeight="1">
      <c r="A108" s="111" t="s">
        <v>257</v>
      </c>
      <c r="B108" s="112"/>
      <c r="C108" s="112"/>
      <c r="D108" s="112"/>
      <c r="E108" s="112"/>
      <c r="F108" s="103"/>
      <c r="G108" s="128">
        <f>G100+G70+G41+G106</f>
        <v>1809.4499999999998</v>
      </c>
      <c r="H108" s="13"/>
      <c r="I108" s="15"/>
    </row>
    <row r="109" spans="1:9" s="97" customFormat="1" ht="12.95" customHeight="1">
      <c r="A109" s="141"/>
      <c r="B109" s="57"/>
      <c r="C109" s="57"/>
      <c r="D109" s="57"/>
      <c r="E109" s="57"/>
      <c r="F109" s="60"/>
      <c r="G109" s="67"/>
      <c r="H109" s="13"/>
      <c r="I109" s="15"/>
    </row>
    <row r="110" spans="1:9" s="97" customFormat="1" ht="12.95" customHeight="1">
      <c r="A110" s="111" t="s">
        <v>258</v>
      </c>
      <c r="B110" s="112"/>
      <c r="C110" s="112">
        <f>'Dados Gerais RSS'!D12</f>
        <v>260</v>
      </c>
      <c r="D110" s="112"/>
      <c r="E110" s="100">
        <f>TRUNC(G108/'Dados Gerais RSS'!D13,2)</f>
        <v>86.16</v>
      </c>
      <c r="F110" s="103"/>
      <c r="G110" s="128">
        <f>TRUNC(E110*C110,2)</f>
        <v>22401.599999999999</v>
      </c>
      <c r="H110" s="13"/>
      <c r="I110" s="15"/>
    </row>
    <row r="111" spans="1:9" s="97" customFormat="1" ht="12.95" customHeight="1">
      <c r="A111" s="57"/>
      <c r="B111" s="57"/>
      <c r="C111" s="57" t="str">
        <f>'Dados Gerais RSS'!C12</f>
        <v>Dias Coleta Anual</v>
      </c>
      <c r="D111" s="57"/>
      <c r="E111" s="61" t="s">
        <v>259</v>
      </c>
      <c r="F111" s="57"/>
      <c r="G111" s="81"/>
      <c r="H111" s="13"/>
      <c r="I111" s="15"/>
    </row>
    <row r="113" spans="1:7" ht="30" customHeight="1">
      <c r="A113" s="511"/>
      <c r="B113" s="522"/>
      <c r="C113" s="522"/>
      <c r="D113" s="522"/>
      <c r="E113" s="522"/>
      <c r="F113" s="522"/>
      <c r="G113" s="522"/>
    </row>
    <row r="114" spans="1:7" ht="12.75" customHeight="1">
      <c r="A114" s="522"/>
      <c r="B114" s="522"/>
      <c r="C114" s="522"/>
      <c r="D114" s="522"/>
      <c r="E114" s="522"/>
      <c r="F114" s="522"/>
      <c r="G114" s="522"/>
    </row>
    <row r="121" spans="1:7" ht="15">
      <c r="A121" s="553"/>
      <c r="B121" s="553"/>
      <c r="C121" s="553"/>
      <c r="D121" s="553"/>
      <c r="E121" s="553"/>
      <c r="F121" s="553"/>
      <c r="G121" s="553"/>
    </row>
    <row r="122" spans="1:7" ht="15">
      <c r="A122" s="553"/>
      <c r="B122" s="553"/>
      <c r="C122" s="553"/>
      <c r="D122" s="553"/>
      <c r="E122" s="553"/>
      <c r="F122" s="553"/>
      <c r="G122" s="553"/>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55" customWidth="1"/>
    <col min="2" max="2" width="17" style="55" customWidth="1"/>
    <col min="3" max="3" width="16" style="55" bestFit="1" customWidth="1"/>
    <col min="4" max="4" width="15.5703125" style="55" customWidth="1"/>
    <col min="5" max="5" width="12.7109375" style="55" customWidth="1"/>
    <col min="6" max="6" width="4.85546875" style="55" customWidth="1"/>
    <col min="7" max="7" width="7.42578125" style="55" customWidth="1"/>
    <col min="8" max="8" width="33.5703125" style="55" hidden="1" customWidth="1"/>
    <col min="9" max="9" width="8.85546875" style="27" hidden="1" customWidth="1"/>
    <col min="10" max="13" width="0" style="55" hidden="1" customWidth="1"/>
    <col min="14" max="16384" width="9.140625" style="55"/>
  </cols>
  <sheetData>
    <row r="1" spans="1:9" s="54" customFormat="1" ht="18" customHeight="1">
      <c r="A1" s="558" t="s">
        <v>492</v>
      </c>
      <c r="B1" s="558"/>
      <c r="C1" s="558"/>
      <c r="D1" s="558"/>
      <c r="E1" s="558"/>
      <c r="F1" s="558"/>
      <c r="G1" s="558"/>
      <c r="H1" s="53"/>
      <c r="I1" s="53"/>
    </row>
    <row r="2" spans="1:9" s="27" customFormat="1">
      <c r="A2" s="559"/>
      <c r="B2" s="559"/>
      <c r="C2" s="559"/>
      <c r="D2" s="559"/>
      <c r="E2" s="559"/>
      <c r="F2" s="559"/>
      <c r="G2" s="559"/>
    </row>
    <row r="3" spans="1:9" s="15" customFormat="1" ht="12.95" customHeight="1">
      <c r="A3" s="560"/>
      <c r="B3" s="560"/>
      <c r="C3" s="560"/>
      <c r="D3" s="561"/>
      <c r="E3" s="561"/>
      <c r="F3" s="561"/>
      <c r="G3" s="561"/>
      <c r="H3" s="13"/>
    </row>
    <row r="4" spans="1:9" s="97" customFormat="1" ht="12.95" customHeight="1">
      <c r="A4" s="83"/>
      <c r="B4" s="15"/>
      <c r="C4" s="15"/>
      <c r="D4" s="15"/>
      <c r="E4" s="15"/>
      <c r="F4" s="15"/>
      <c r="G4" s="85"/>
      <c r="H4" s="13"/>
      <c r="I4" s="15"/>
    </row>
    <row r="5" spans="1:9" s="97" customFormat="1" ht="12.95" customHeight="1">
      <c r="A5" s="165" t="s">
        <v>483</v>
      </c>
      <c r="B5" s="15"/>
      <c r="C5" s="15"/>
      <c r="D5" s="15"/>
      <c r="E5" s="15"/>
      <c r="F5" s="15"/>
      <c r="G5" s="85"/>
      <c r="H5" s="13"/>
      <c r="I5" s="15"/>
    </row>
    <row r="6" spans="1:9" s="97" customFormat="1" ht="7.5" customHeight="1">
      <c r="A6" s="143"/>
      <c r="B6" s="15"/>
      <c r="C6" s="15"/>
      <c r="D6" s="15"/>
      <c r="E6" s="15"/>
      <c r="F6" s="15"/>
      <c r="G6" s="85"/>
      <c r="H6" s="13"/>
      <c r="I6" s="15"/>
    </row>
    <row r="7" spans="1:9" s="97" customFormat="1" ht="12.95" hidden="1" customHeight="1">
      <c r="A7" s="209" t="s">
        <v>373</v>
      </c>
      <c r="B7" s="15"/>
      <c r="C7" s="15"/>
      <c r="D7" s="15"/>
      <c r="E7" s="15"/>
      <c r="F7" s="15"/>
      <c r="G7" s="85"/>
      <c r="H7" s="13"/>
      <c r="I7" s="15"/>
    </row>
    <row r="8" spans="1:9" s="97" customFormat="1" ht="12.95" hidden="1" customHeight="1">
      <c r="A8" s="210">
        <f>'Dados Gerais RSS'!D26</f>
        <v>0</v>
      </c>
      <c r="B8" s="113" t="s">
        <v>231</v>
      </c>
      <c r="C8" s="100">
        <f>'3.0 - Custos Dependentes (Km)'!C55</f>
        <v>0</v>
      </c>
      <c r="D8" s="113" t="s">
        <v>231</v>
      </c>
      <c r="E8" s="100">
        <f>'Dados Gerais RSS'!D29/100*'Dados Gerais RSS'!D26</f>
        <v>0</v>
      </c>
      <c r="F8" s="103" t="s">
        <v>74</v>
      </c>
      <c r="G8" s="104">
        <f>A8-C8-E8</f>
        <v>0</v>
      </c>
      <c r="H8" s="452" t="s">
        <v>374</v>
      </c>
      <c r="I8" s="15"/>
    </row>
    <row r="9" spans="1:9" s="97" customFormat="1" ht="12.95" hidden="1" customHeight="1">
      <c r="A9" s="63" t="s">
        <v>232</v>
      </c>
      <c r="B9" s="57"/>
      <c r="C9" s="61" t="s">
        <v>233</v>
      </c>
      <c r="D9" s="57"/>
      <c r="E9" s="61" t="s">
        <v>234</v>
      </c>
      <c r="F9" s="57"/>
      <c r="G9" s="76" t="s">
        <v>235</v>
      </c>
      <c r="H9" s="13"/>
      <c r="I9" s="15"/>
    </row>
    <row r="10" spans="1:9" s="97" customFormat="1" ht="12.95" hidden="1" customHeight="1">
      <c r="A10" s="63" t="s">
        <v>236</v>
      </c>
      <c r="B10" s="57"/>
      <c r="C10" s="61" t="s">
        <v>237</v>
      </c>
      <c r="D10" s="57"/>
      <c r="E10" s="61" t="s">
        <v>238</v>
      </c>
      <c r="F10" s="57"/>
      <c r="G10" s="76" t="s">
        <v>239</v>
      </c>
      <c r="H10" s="13"/>
      <c r="I10" s="15"/>
    </row>
    <row r="11" spans="1:9" s="97" customFormat="1" ht="12.95" hidden="1" customHeight="1">
      <c r="A11" s="74"/>
      <c r="B11" s="57"/>
      <c r="C11" s="57"/>
      <c r="D11" s="57"/>
      <c r="E11" s="57"/>
      <c r="F11" s="57"/>
      <c r="G11" s="58"/>
      <c r="H11" s="13"/>
      <c r="I11" s="15"/>
    </row>
    <row r="12" spans="1:9" s="97" customFormat="1" ht="12.95" hidden="1" customHeight="1">
      <c r="A12" s="74"/>
      <c r="B12" s="57"/>
      <c r="C12" s="198">
        <f>G8</f>
        <v>0</v>
      </c>
      <c r="D12" s="113" t="s">
        <v>164</v>
      </c>
      <c r="E12" s="211">
        <f>'Dados Gerais RSS'!D28</f>
        <v>0</v>
      </c>
      <c r="F12" s="103" t="s">
        <v>74</v>
      </c>
      <c r="G12" s="104">
        <f>IF( E12=0,0,C12/E12)</f>
        <v>0</v>
      </c>
      <c r="H12" s="13"/>
      <c r="I12" s="15"/>
    </row>
    <row r="13" spans="1:9" s="97" customFormat="1" ht="12.95" hidden="1" customHeight="1">
      <c r="A13" s="74"/>
      <c r="B13" s="57"/>
      <c r="C13" s="61" t="s">
        <v>235</v>
      </c>
      <c r="D13" s="61"/>
      <c r="E13" s="61" t="s">
        <v>212</v>
      </c>
      <c r="F13" s="57"/>
      <c r="G13" s="58"/>
      <c r="H13" s="13"/>
      <c r="I13" s="15"/>
    </row>
    <row r="14" spans="1:9" s="97" customFormat="1" ht="12.95" hidden="1" customHeight="1">
      <c r="A14" s="74"/>
      <c r="B14" s="57"/>
      <c r="C14" s="61" t="s">
        <v>239</v>
      </c>
      <c r="D14" s="61"/>
      <c r="E14" s="61" t="s">
        <v>240</v>
      </c>
      <c r="F14" s="57"/>
      <c r="G14" s="58"/>
      <c r="H14" s="13"/>
      <c r="I14" s="15"/>
    </row>
    <row r="15" spans="1:9" s="97" customFormat="1" ht="9.75" hidden="1" customHeight="1">
      <c r="A15" s="74"/>
      <c r="B15" s="57"/>
      <c r="C15" s="57"/>
      <c r="D15" s="57"/>
      <c r="E15" s="57"/>
      <c r="F15" s="57"/>
      <c r="G15" s="58"/>
      <c r="H15" s="13"/>
      <c r="I15" s="15"/>
    </row>
    <row r="16" spans="1:9" s="97" customFormat="1" ht="12.95" hidden="1" customHeight="1">
      <c r="A16" s="209" t="s">
        <v>375</v>
      </c>
      <c r="B16" s="15"/>
      <c r="C16" s="15"/>
      <c r="D16" s="15"/>
      <c r="E16" s="15"/>
      <c r="F16" s="15"/>
      <c r="G16" s="85"/>
      <c r="H16" s="13"/>
      <c r="I16" s="15"/>
    </row>
    <row r="17" spans="1:10" s="97" customFormat="1" ht="12.95" hidden="1" customHeight="1">
      <c r="A17" s="210">
        <f>'Dados Gerais RSS'!D38</f>
        <v>0</v>
      </c>
      <c r="B17" s="113"/>
      <c r="C17" s="100" t="s">
        <v>231</v>
      </c>
      <c r="D17" s="113"/>
      <c r="E17" s="100">
        <f>'Dados Gerais RSS'!D41/100*'Dados Gerais RSS'!D38</f>
        <v>0</v>
      </c>
      <c r="F17" s="103" t="s">
        <v>74</v>
      </c>
      <c r="G17" s="104">
        <f>A17-E17</f>
        <v>0</v>
      </c>
      <c r="H17" s="452" t="s">
        <v>374</v>
      </c>
      <c r="I17" s="15"/>
    </row>
    <row r="18" spans="1:10" s="97" customFormat="1" ht="12.95" hidden="1" customHeight="1">
      <c r="A18" s="63" t="s">
        <v>234</v>
      </c>
      <c r="B18" s="57"/>
      <c r="C18" s="61"/>
      <c r="D18" s="57"/>
      <c r="E18" s="61" t="s">
        <v>234</v>
      </c>
      <c r="F18" s="57"/>
      <c r="G18" s="76" t="s">
        <v>235</v>
      </c>
      <c r="H18" s="13"/>
      <c r="I18" s="15"/>
    </row>
    <row r="19" spans="1:10" s="97" customFormat="1" ht="12.95" hidden="1" customHeight="1">
      <c r="A19" s="63" t="s">
        <v>241</v>
      </c>
      <c r="B19" s="57"/>
      <c r="C19" s="61"/>
      <c r="D19" s="57"/>
      <c r="E19" s="61" t="s">
        <v>238</v>
      </c>
      <c r="F19" s="57"/>
      <c r="G19" s="76" t="s">
        <v>239</v>
      </c>
      <c r="H19" s="13"/>
      <c r="I19" s="15"/>
    </row>
    <row r="20" spans="1:10" s="97" customFormat="1" ht="12.95" hidden="1" customHeight="1">
      <c r="A20" s="74"/>
      <c r="B20" s="57"/>
      <c r="C20" s="57"/>
      <c r="D20" s="57"/>
      <c r="E20" s="57"/>
      <c r="F20" s="57"/>
      <c r="G20" s="58"/>
      <c r="H20" s="13"/>
      <c r="I20" s="15"/>
    </row>
    <row r="21" spans="1:10" s="97" customFormat="1" ht="12.95" hidden="1" customHeight="1">
      <c r="A21" s="74"/>
      <c r="B21" s="57"/>
      <c r="C21" s="198">
        <f>G17</f>
        <v>0</v>
      </c>
      <c r="D21" s="113" t="s">
        <v>164</v>
      </c>
      <c r="E21" s="211">
        <f>'Dados Gerais RSS'!D40</f>
        <v>0</v>
      </c>
      <c r="F21" s="103" t="s">
        <v>74</v>
      </c>
      <c r="G21" s="104">
        <f>IF(E21=0,0,C21/E21)</f>
        <v>0</v>
      </c>
      <c r="H21" s="13"/>
      <c r="I21" s="15"/>
    </row>
    <row r="22" spans="1:10" s="97" customFormat="1" ht="12.95" hidden="1" customHeight="1">
      <c r="A22" s="74"/>
      <c r="B22" s="57"/>
      <c r="C22" s="61" t="s">
        <v>235</v>
      </c>
      <c r="D22" s="61"/>
      <c r="E22" s="61" t="s">
        <v>212</v>
      </c>
      <c r="F22" s="57"/>
      <c r="G22" s="58"/>
      <c r="H22" s="13"/>
      <c r="I22" s="15"/>
    </row>
    <row r="23" spans="1:10" s="97" customFormat="1" ht="12.95" hidden="1" customHeight="1">
      <c r="A23" s="74"/>
      <c r="B23" s="57"/>
      <c r="C23" s="61" t="s">
        <v>239</v>
      </c>
      <c r="D23" s="61"/>
      <c r="E23" s="61" t="s">
        <v>240</v>
      </c>
      <c r="F23" s="57"/>
      <c r="G23" s="58"/>
      <c r="H23" s="13"/>
      <c r="I23" s="15"/>
    </row>
    <row r="24" spans="1:10" s="97" customFormat="1" ht="12.95" hidden="1" customHeight="1">
      <c r="A24" s="74"/>
      <c r="B24" s="57"/>
      <c r="C24" s="57"/>
      <c r="D24" s="57"/>
      <c r="E24" s="57"/>
      <c r="F24" s="57"/>
      <c r="G24" s="58"/>
      <c r="H24" s="13"/>
      <c r="I24" s="15"/>
    </row>
    <row r="25" spans="1:10" s="97" customFormat="1" ht="12.95" hidden="1" customHeight="1">
      <c r="A25" s="74"/>
      <c r="B25" s="57"/>
      <c r="C25" s="57"/>
      <c r="D25" s="57"/>
      <c r="E25" s="212" t="s">
        <v>242</v>
      </c>
      <c r="F25" s="103" t="s">
        <v>74</v>
      </c>
      <c r="G25" s="213" t="e">
        <f>'Dados Gerais RSS'!#REF!</f>
        <v>#REF!</v>
      </c>
      <c r="H25" s="13"/>
      <c r="I25" s="15"/>
    </row>
    <row r="26" spans="1:10" s="97" customFormat="1" ht="12.95" hidden="1" customHeight="1">
      <c r="A26" s="74"/>
      <c r="B26" s="57"/>
      <c r="C26" s="57"/>
      <c r="D26" s="57"/>
      <c r="E26" s="212"/>
      <c r="F26" s="214"/>
      <c r="G26" s="213"/>
      <c r="H26" s="13"/>
      <c r="I26" s="15"/>
    </row>
    <row r="27" spans="1:10" s="97" customFormat="1" ht="12.95" hidden="1" customHeight="1">
      <c r="A27" s="215" t="s">
        <v>243</v>
      </c>
      <c r="B27" s="112"/>
      <c r="C27" s="112"/>
      <c r="D27" s="112"/>
      <c r="E27" s="112"/>
      <c r="F27" s="103" t="s">
        <v>74</v>
      </c>
      <c r="G27" s="104" t="e">
        <f>(G12+G21)*G25</f>
        <v>#REF!</v>
      </c>
      <c r="H27" s="13"/>
      <c r="I27" s="15"/>
    </row>
    <row r="28" spans="1:10" s="97" customFormat="1" ht="12.95" customHeight="1">
      <c r="A28" s="209"/>
      <c r="B28" s="15"/>
      <c r="C28" s="15"/>
      <c r="D28" s="15"/>
      <c r="E28" s="15"/>
      <c r="F28" s="15"/>
      <c r="G28" s="85"/>
      <c r="H28" s="13"/>
      <c r="I28" s="15"/>
      <c r="J28" s="323"/>
    </row>
    <row r="29" spans="1:10" s="97" customFormat="1" ht="12.95" customHeight="1" thickBot="1">
      <c r="A29" s="209"/>
      <c r="B29" s="15"/>
      <c r="C29" s="15"/>
      <c r="D29" s="15"/>
      <c r="E29" s="15"/>
      <c r="F29" s="15"/>
      <c r="G29" s="85"/>
      <c r="H29" s="13"/>
      <c r="I29" s="15"/>
      <c r="J29" s="323"/>
    </row>
    <row r="30" spans="1:10" s="97" customFormat="1" ht="25.5" customHeight="1">
      <c r="A30" s="555" t="s">
        <v>490</v>
      </c>
      <c r="B30" s="453" t="s">
        <v>484</v>
      </c>
      <c r="C30" s="454" t="s">
        <v>485</v>
      </c>
      <c r="D30" s="453" t="s">
        <v>486</v>
      </c>
      <c r="E30" s="554" t="s">
        <v>494</v>
      </c>
      <c r="F30" s="455"/>
      <c r="G30" s="456"/>
      <c r="H30" s="452" t="s">
        <v>374</v>
      </c>
      <c r="I30" s="15"/>
    </row>
    <row r="31" spans="1:10" s="97" customFormat="1" ht="38.25" customHeight="1">
      <c r="A31" s="556"/>
      <c r="B31" s="223" t="s">
        <v>488</v>
      </c>
      <c r="C31" s="223" t="s">
        <v>487</v>
      </c>
      <c r="D31" s="223" t="s">
        <v>489</v>
      </c>
      <c r="E31" s="499"/>
      <c r="F31" s="57"/>
      <c r="G31" s="457"/>
      <c r="H31" s="13"/>
      <c r="I31" s="15"/>
    </row>
    <row r="32" spans="1:10" s="97" customFormat="1" ht="19.5" customHeight="1" thickBot="1">
      <c r="A32" s="464" t="s">
        <v>491</v>
      </c>
      <c r="B32" s="458">
        <v>5</v>
      </c>
      <c r="C32" s="458">
        <v>3.5</v>
      </c>
      <c r="D32" s="458">
        <v>5</v>
      </c>
      <c r="E32" s="459">
        <v>3.5</v>
      </c>
      <c r="F32" s="460"/>
      <c r="G32" s="461"/>
      <c r="H32" s="13"/>
      <c r="I32" s="15"/>
    </row>
    <row r="33" spans="1:9" s="97" customFormat="1" ht="19.5" customHeight="1">
      <c r="A33" s="61"/>
      <c r="B33" s="462"/>
      <c r="C33" s="462"/>
      <c r="D33" s="462"/>
      <c r="E33" s="463"/>
      <c r="F33" s="57"/>
      <c r="G33" s="61"/>
      <c r="H33" s="13"/>
      <c r="I33" s="15"/>
    </row>
    <row r="34" spans="1:9" s="97" customFormat="1" ht="19.5" customHeight="1">
      <c r="A34" s="61"/>
      <c r="B34" s="462"/>
      <c r="C34" s="462"/>
      <c r="D34" s="462"/>
      <c r="E34" s="463"/>
      <c r="F34" s="57"/>
      <c r="G34" s="61"/>
      <c r="H34" s="13"/>
      <c r="I34" s="15"/>
    </row>
    <row r="35" spans="1:9" s="97" customFormat="1" ht="19.5" customHeight="1">
      <c r="B35" s="462"/>
      <c r="C35" s="462"/>
      <c r="D35" s="462"/>
      <c r="E35" s="463"/>
      <c r="F35" s="57"/>
      <c r="G35" s="61"/>
      <c r="H35" s="13"/>
      <c r="I35" s="15"/>
    </row>
    <row r="36" spans="1:9" s="97" customFormat="1" ht="19.5" customHeight="1">
      <c r="A36" s="61"/>
      <c r="B36" s="462"/>
      <c r="C36" s="462"/>
      <c r="D36" s="462"/>
      <c r="E36" s="463"/>
      <c r="F36" s="57"/>
      <c r="G36" s="61"/>
      <c r="H36" s="13"/>
      <c r="I36" s="15"/>
    </row>
    <row r="37" spans="1:9" s="97" customFormat="1" ht="19.5" customHeight="1">
      <c r="A37" s="61"/>
      <c r="B37" s="462"/>
      <c r="C37" s="462"/>
      <c r="D37" s="462"/>
      <c r="E37" s="463"/>
      <c r="F37" s="57"/>
      <c r="G37" s="61"/>
      <c r="H37" s="13"/>
      <c r="I37" s="15"/>
    </row>
    <row r="38" spans="1:9" s="97" customFormat="1" ht="19.5" customHeight="1">
      <c r="A38" s="557" t="s">
        <v>493</v>
      </c>
      <c r="B38" s="557"/>
      <c r="C38" s="557"/>
      <c r="D38" s="557"/>
      <c r="E38" s="557"/>
      <c r="F38" s="557"/>
      <c r="G38" s="557"/>
      <c r="H38" s="13"/>
      <c r="I38" s="15"/>
    </row>
    <row r="39" spans="1:9" s="97" customFormat="1" ht="19.5" customHeight="1">
      <c r="A39" s="557"/>
      <c r="B39" s="557"/>
      <c r="C39" s="557"/>
      <c r="D39" s="557"/>
      <c r="E39" s="557"/>
      <c r="F39" s="557"/>
      <c r="G39" s="557"/>
      <c r="H39" s="13"/>
      <c r="I39" s="15"/>
    </row>
    <row r="40" spans="1:9" s="97" customFormat="1" ht="19.5" customHeight="1">
      <c r="A40" s="61"/>
      <c r="B40" s="462"/>
      <c r="C40" s="462"/>
      <c r="D40" s="462"/>
      <c r="E40" s="463"/>
      <c r="F40" s="57"/>
      <c r="G40" s="61"/>
      <c r="H40" s="13"/>
      <c r="I40" s="15"/>
    </row>
    <row r="41" spans="1:9" s="97" customFormat="1" ht="19.5" customHeight="1">
      <c r="A41" s="61"/>
      <c r="B41" s="462"/>
      <c r="C41" s="462"/>
      <c r="D41" s="462"/>
      <c r="E41" s="463"/>
      <c r="F41" s="57"/>
      <c r="G41" s="61"/>
      <c r="H41" s="13"/>
      <c r="I41" s="15"/>
    </row>
    <row r="42" spans="1:9" s="97" customFormat="1" ht="19.5" customHeight="1">
      <c r="A42" s="61"/>
      <c r="B42" s="462"/>
      <c r="C42" s="462"/>
      <c r="D42" s="462"/>
      <c r="E42" s="463"/>
      <c r="F42" s="57"/>
      <c r="G42" s="61"/>
      <c r="H42" s="13"/>
      <c r="I42" s="15"/>
    </row>
    <row r="43" spans="1:9" s="97" customFormat="1" ht="19.5" customHeight="1">
      <c r="A43" s="61"/>
      <c r="B43" s="462"/>
      <c r="C43" s="462"/>
      <c r="D43" s="462"/>
      <c r="E43" s="463"/>
      <c r="F43" s="57"/>
      <c r="G43" s="61"/>
      <c r="H43" s="13"/>
      <c r="I43" s="15"/>
    </row>
    <row r="44" spans="1:9" s="97" customFormat="1" ht="19.5" customHeight="1">
      <c r="A44" s="61"/>
      <c r="B44" s="462"/>
      <c r="C44" s="462"/>
      <c r="D44" s="462"/>
      <c r="E44" s="463"/>
      <c r="F44" s="57"/>
      <c r="G44" s="61"/>
      <c r="H44" s="13"/>
      <c r="I44" s="15"/>
    </row>
    <row r="45" spans="1:9" s="97" customFormat="1" ht="19.5" customHeight="1">
      <c r="A45" s="61"/>
      <c r="B45" s="462"/>
      <c r="C45" s="462"/>
      <c r="D45" s="462"/>
      <c r="E45" s="463"/>
      <c r="F45" s="57"/>
      <c r="G45" s="61"/>
      <c r="H45" s="13"/>
      <c r="I45" s="15"/>
    </row>
    <row r="46" spans="1:9" s="97" customFormat="1" ht="12.95" customHeight="1">
      <c r="A46" s="74"/>
      <c r="B46" s="57"/>
      <c r="C46" s="57"/>
      <c r="D46" s="57"/>
      <c r="E46" s="57"/>
      <c r="F46" s="57"/>
      <c r="G46" s="58"/>
      <c r="H46" s="13"/>
      <c r="I46" s="15"/>
    </row>
    <row r="47" spans="1:9" s="97" customFormat="1" ht="12.95" customHeight="1">
      <c r="A47" s="57"/>
      <c r="B47" s="57"/>
      <c r="C47" s="57"/>
      <c r="D47" s="57"/>
      <c r="E47" s="57"/>
      <c r="F47" s="57"/>
      <c r="G47" s="57"/>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4"/>
  <sheetViews>
    <sheetView zoomScaleNormal="100" zoomScaleSheetLayoutView="100" workbookViewId="0">
      <selection activeCell="C22" sqref="C22"/>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388" customWidth="1"/>
    <col min="8" max="8" width="16.5703125" style="388"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470" t="s">
        <v>444</v>
      </c>
      <c r="B2" s="471"/>
      <c r="C2" s="471"/>
      <c r="D2" s="471"/>
      <c r="E2" s="471"/>
      <c r="F2" s="471"/>
      <c r="G2" s="471"/>
      <c r="H2" s="472"/>
    </row>
    <row r="3" spans="1:13" ht="39" customHeight="1">
      <c r="A3" s="473" t="s">
        <v>428</v>
      </c>
      <c r="B3" s="474"/>
      <c r="C3" s="474"/>
      <c r="D3" s="475" t="s">
        <v>503</v>
      </c>
      <c r="E3" s="476"/>
      <c r="F3" s="476"/>
      <c r="G3" s="476"/>
      <c r="H3" s="477"/>
      <c r="J3" s="9"/>
      <c r="K3" s="9"/>
      <c r="L3" s="9"/>
      <c r="M3" s="9"/>
    </row>
    <row r="4" spans="1:13" s="384" customFormat="1" ht="25.5">
      <c r="A4" s="389" t="s">
        <v>0</v>
      </c>
      <c r="B4" s="390" t="s">
        <v>5</v>
      </c>
      <c r="C4" s="390" t="s">
        <v>1</v>
      </c>
      <c r="D4" s="390" t="s">
        <v>7</v>
      </c>
      <c r="E4" s="391" t="s">
        <v>2</v>
      </c>
      <c r="F4" s="390" t="s">
        <v>429</v>
      </c>
      <c r="G4" s="392" t="s">
        <v>433</v>
      </c>
      <c r="H4" s="393" t="s">
        <v>434</v>
      </c>
      <c r="J4" s="7"/>
      <c r="K4" s="7"/>
      <c r="L4" s="7"/>
      <c r="M4" s="7"/>
    </row>
    <row r="5" spans="1:13">
      <c r="A5" s="48">
        <v>1</v>
      </c>
      <c r="B5" s="394" t="s">
        <v>430</v>
      </c>
      <c r="C5" s="395" t="s">
        <v>431</v>
      </c>
      <c r="D5" s="47" t="s">
        <v>432</v>
      </c>
      <c r="E5" s="396">
        <v>277.94</v>
      </c>
      <c r="F5" s="397">
        <v>433.41</v>
      </c>
      <c r="G5" s="397">
        <f>E5*F5</f>
        <v>120461.97540000001</v>
      </c>
      <c r="H5" s="401">
        <f>G5*12</f>
        <v>1445543.7048000002</v>
      </c>
      <c r="J5" s="449"/>
    </row>
    <row r="6" spans="1:13">
      <c r="A6" s="48">
        <v>2</v>
      </c>
      <c r="B6" s="394" t="s">
        <v>430</v>
      </c>
      <c r="C6" s="395" t="s">
        <v>435</v>
      </c>
      <c r="D6" s="47" t="s">
        <v>68</v>
      </c>
      <c r="E6" s="396">
        <v>893.34</v>
      </c>
      <c r="F6" s="47">
        <v>154.97</v>
      </c>
      <c r="G6" s="397">
        <f t="shared" ref="G6:G10" si="0">E6*F6</f>
        <v>138440.89980000001</v>
      </c>
      <c r="H6" s="401">
        <f t="shared" ref="H6:H10" si="1">G6*12</f>
        <v>1661290.7976000002</v>
      </c>
      <c r="J6" s="449"/>
    </row>
    <row r="7" spans="1:13">
      <c r="A7" s="466">
        <v>3</v>
      </c>
      <c r="B7" s="394" t="s">
        <v>430</v>
      </c>
      <c r="C7" s="395" t="s">
        <v>436</v>
      </c>
      <c r="D7" s="47" t="s">
        <v>406</v>
      </c>
      <c r="E7" s="397">
        <v>76232</v>
      </c>
      <c r="F7" s="47">
        <v>0.6</v>
      </c>
      <c r="G7" s="397">
        <f t="shared" si="0"/>
        <v>45739.199999999997</v>
      </c>
      <c r="H7" s="401">
        <f t="shared" si="1"/>
        <v>548870.39999999991</v>
      </c>
      <c r="J7" s="449"/>
    </row>
    <row r="8" spans="1:13">
      <c r="A8" s="466">
        <v>4</v>
      </c>
      <c r="B8" s="394" t="s">
        <v>430</v>
      </c>
      <c r="C8" s="395" t="s">
        <v>437</v>
      </c>
      <c r="D8" s="47" t="s">
        <v>401</v>
      </c>
      <c r="E8" s="396">
        <v>728</v>
      </c>
      <c r="F8" s="47">
        <v>108.87</v>
      </c>
      <c r="G8" s="397">
        <f t="shared" si="0"/>
        <v>79257.36</v>
      </c>
      <c r="H8" s="401">
        <f t="shared" si="1"/>
        <v>951088.32000000007</v>
      </c>
      <c r="J8" s="449"/>
    </row>
    <row r="9" spans="1:13">
      <c r="A9" s="466">
        <v>5</v>
      </c>
      <c r="B9" s="394" t="s">
        <v>430</v>
      </c>
      <c r="C9" s="395" t="s">
        <v>441</v>
      </c>
      <c r="D9" s="47" t="s">
        <v>443</v>
      </c>
      <c r="E9" s="397">
        <v>39000</v>
      </c>
      <c r="F9" s="397">
        <v>1.77</v>
      </c>
      <c r="G9" s="397">
        <f t="shared" si="0"/>
        <v>69030</v>
      </c>
      <c r="H9" s="401">
        <f t="shared" si="1"/>
        <v>828360</v>
      </c>
      <c r="J9" s="449"/>
    </row>
    <row r="10" spans="1:13">
      <c r="A10" s="466">
        <v>6</v>
      </c>
      <c r="B10" s="394" t="s">
        <v>430</v>
      </c>
      <c r="C10" s="395" t="s">
        <v>442</v>
      </c>
      <c r="D10" s="47" t="s">
        <v>427</v>
      </c>
      <c r="E10" s="397">
        <v>1</v>
      </c>
      <c r="F10" s="397">
        <v>87146.77</v>
      </c>
      <c r="G10" s="397">
        <f t="shared" si="0"/>
        <v>87146.77</v>
      </c>
      <c r="H10" s="401">
        <f t="shared" si="1"/>
        <v>1045761.24</v>
      </c>
      <c r="J10" s="449"/>
    </row>
    <row r="11" spans="1:13">
      <c r="A11" s="478" t="s">
        <v>440</v>
      </c>
      <c r="B11" s="479"/>
      <c r="C11" s="479"/>
      <c r="D11" s="479"/>
      <c r="E11" s="479"/>
      <c r="F11" s="479"/>
      <c r="G11" s="398">
        <f>SUM(G5:G10)</f>
        <v>540076.20519999997</v>
      </c>
      <c r="H11" s="402">
        <f>SUM(H5:H10)</f>
        <v>6480914.4624000005</v>
      </c>
    </row>
    <row r="12" spans="1:13">
      <c r="A12" s="380"/>
      <c r="B12" s="379"/>
      <c r="C12" s="9"/>
      <c r="D12" s="377"/>
      <c r="E12" s="4"/>
      <c r="F12" s="377"/>
      <c r="G12" s="385"/>
      <c r="H12" s="386"/>
    </row>
    <row r="13" spans="1:13">
      <c r="A13" s="378"/>
      <c r="B13" s="379"/>
      <c r="C13" s="9"/>
      <c r="D13" s="377"/>
      <c r="E13" s="4"/>
      <c r="F13" s="377"/>
      <c r="G13" s="385"/>
      <c r="H13" s="386"/>
    </row>
    <row r="14" spans="1:13" ht="13.5" thickBot="1">
      <c r="A14" s="403"/>
      <c r="B14" s="405"/>
      <c r="C14" s="10"/>
      <c r="D14" s="6"/>
      <c r="E14" s="5"/>
      <c r="F14" s="6"/>
      <c r="G14" s="387"/>
      <c r="H14" s="404"/>
    </row>
  </sheetData>
  <mergeCells count="4">
    <mergeCell ref="A2:H2"/>
    <mergeCell ref="A3:C3"/>
    <mergeCell ref="D3:H3"/>
    <mergeCell ref="A11:F11"/>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0"/>
  <sheetViews>
    <sheetView view="pageBreakPreview" topLeftCell="A4" zoomScaleNormal="100" zoomScaleSheetLayoutView="100" workbookViewId="0">
      <selection activeCell="C14" sqref="C1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388" customWidth="1"/>
    <col min="8" max="8" width="16.5703125" style="388"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470" t="s">
        <v>445</v>
      </c>
      <c r="B2" s="471"/>
      <c r="C2" s="471"/>
      <c r="D2" s="471"/>
      <c r="E2" s="471"/>
      <c r="F2" s="471"/>
      <c r="G2" s="471"/>
      <c r="H2" s="472"/>
    </row>
    <row r="3" spans="1:13" ht="39" customHeight="1">
      <c r="A3" s="473" t="s">
        <v>428</v>
      </c>
      <c r="B3" s="474"/>
      <c r="C3" s="474"/>
      <c r="D3" s="475"/>
      <c r="E3" s="476"/>
      <c r="F3" s="476"/>
      <c r="G3" s="476"/>
      <c r="H3" s="477"/>
      <c r="J3" s="9"/>
      <c r="K3" s="9"/>
      <c r="L3" s="9"/>
      <c r="M3" s="9"/>
    </row>
    <row r="4" spans="1:13" s="384" customFormat="1" ht="25.5">
      <c r="A4" s="389" t="s">
        <v>0</v>
      </c>
      <c r="B4" s="390" t="s">
        <v>5</v>
      </c>
      <c r="C4" s="390" t="s">
        <v>1</v>
      </c>
      <c r="D4" s="390" t="s">
        <v>7</v>
      </c>
      <c r="E4" s="391" t="s">
        <v>2</v>
      </c>
      <c r="F4" s="390" t="s">
        <v>429</v>
      </c>
      <c r="G4" s="392" t="s">
        <v>433</v>
      </c>
      <c r="H4" s="393" t="s">
        <v>434</v>
      </c>
      <c r="J4" s="7"/>
      <c r="K4" s="7"/>
      <c r="L4" s="7"/>
      <c r="M4" s="7"/>
    </row>
    <row r="5" spans="1:13">
      <c r="A5" s="48">
        <v>1</v>
      </c>
      <c r="B5" s="394" t="s">
        <v>430</v>
      </c>
      <c r="C5" s="395" t="s">
        <v>431</v>
      </c>
      <c r="D5" s="47" t="s">
        <v>432</v>
      </c>
      <c r="E5" s="396" t="e">
        <f>#REF!</f>
        <v>#REF!</v>
      </c>
      <c r="F5" s="397"/>
      <c r="G5" s="397"/>
      <c r="H5" s="401"/>
    </row>
    <row r="6" spans="1:13">
      <c r="A6" s="48">
        <v>2</v>
      </c>
      <c r="B6" s="394" t="s">
        <v>430</v>
      </c>
      <c r="C6" s="395" t="s">
        <v>435</v>
      </c>
      <c r="D6" s="47" t="s">
        <v>68</v>
      </c>
      <c r="E6" s="396" t="e">
        <f>#REF!</f>
        <v>#REF!</v>
      </c>
      <c r="F6" s="47"/>
      <c r="G6" s="397"/>
      <c r="H6" s="401"/>
    </row>
    <row r="7" spans="1:13">
      <c r="A7" s="466">
        <v>3</v>
      </c>
      <c r="B7" s="394" t="s">
        <v>430</v>
      </c>
      <c r="C7" s="395" t="s">
        <v>436</v>
      </c>
      <c r="D7" s="47" t="s">
        <v>406</v>
      </c>
      <c r="E7" s="397" t="e">
        <f>#REF!</f>
        <v>#REF!</v>
      </c>
      <c r="F7" s="47"/>
      <c r="G7" s="397"/>
      <c r="H7" s="401"/>
    </row>
    <row r="8" spans="1:13">
      <c r="A8" s="466">
        <v>4</v>
      </c>
      <c r="B8" s="394" t="s">
        <v>430</v>
      </c>
      <c r="C8" s="395" t="s">
        <v>437</v>
      </c>
      <c r="D8" s="47" t="s">
        <v>401</v>
      </c>
      <c r="E8" s="396" t="e">
        <f>#REF!</f>
        <v>#REF!</v>
      </c>
      <c r="F8" s="47"/>
      <c r="G8" s="397"/>
      <c r="H8" s="401"/>
    </row>
    <row r="9" spans="1:13">
      <c r="A9" s="466">
        <v>5</v>
      </c>
      <c r="B9" s="394" t="s">
        <v>430</v>
      </c>
      <c r="C9" s="395" t="s">
        <v>441</v>
      </c>
      <c r="D9" s="47" t="s">
        <v>443</v>
      </c>
      <c r="E9" s="397" t="e">
        <f>#REF!</f>
        <v>#REF!</v>
      </c>
      <c r="F9" s="397"/>
      <c r="G9" s="397"/>
      <c r="H9" s="401"/>
    </row>
    <row r="10" spans="1:13">
      <c r="A10" s="466">
        <v>6</v>
      </c>
      <c r="B10" s="394" t="s">
        <v>430</v>
      </c>
      <c r="C10" s="395" t="s">
        <v>442</v>
      </c>
      <c r="D10" s="47" t="s">
        <v>427</v>
      </c>
      <c r="E10" s="397">
        <v>1</v>
      </c>
      <c r="F10" s="397"/>
      <c r="G10" s="397"/>
      <c r="H10" s="401"/>
    </row>
    <row r="11" spans="1:13">
      <c r="A11" s="466">
        <v>7</v>
      </c>
      <c r="B11" s="394" t="s">
        <v>430</v>
      </c>
      <c r="C11" s="395" t="s">
        <v>438</v>
      </c>
      <c r="D11" s="47" t="s">
        <v>439</v>
      </c>
      <c r="E11" s="396">
        <v>1</v>
      </c>
      <c r="F11" s="397"/>
      <c r="G11" s="397"/>
      <c r="H11" s="401"/>
    </row>
    <row r="12" spans="1:13">
      <c r="A12" s="478" t="s">
        <v>440</v>
      </c>
      <c r="B12" s="479"/>
      <c r="C12" s="479"/>
      <c r="D12" s="479"/>
      <c r="E12" s="479"/>
      <c r="F12" s="479"/>
      <c r="G12" s="398"/>
      <c r="H12" s="402"/>
    </row>
    <row r="13" spans="1:13">
      <c r="A13" s="380"/>
      <c r="B13" s="379"/>
      <c r="C13" s="9"/>
      <c r="D13" s="377"/>
      <c r="E13" s="4"/>
      <c r="F13" s="377"/>
      <c r="G13" s="385"/>
      <c r="H13" s="386"/>
    </row>
    <row r="14" spans="1:13">
      <c r="A14" s="378"/>
      <c r="B14" s="379" t="s">
        <v>446</v>
      </c>
      <c r="C14" s="9"/>
      <c r="D14" s="377"/>
      <c r="E14" s="4"/>
      <c r="F14" s="377"/>
      <c r="G14" s="385"/>
      <c r="H14" s="386"/>
    </row>
    <row r="15" spans="1:13">
      <c r="A15" s="378"/>
      <c r="B15" s="379"/>
      <c r="C15" s="9"/>
      <c r="D15" s="377"/>
      <c r="E15" s="4"/>
      <c r="F15" s="377"/>
      <c r="G15" s="385"/>
      <c r="H15" s="386"/>
    </row>
    <row r="16" spans="1:13">
      <c r="A16" s="378"/>
      <c r="B16" s="379"/>
      <c r="C16" s="9"/>
      <c r="D16" s="377"/>
      <c r="E16" s="4"/>
      <c r="F16" s="377"/>
      <c r="G16" s="385"/>
      <c r="H16" s="386"/>
    </row>
    <row r="17" spans="1:8">
      <c r="A17" s="378"/>
      <c r="B17" s="379"/>
      <c r="C17" s="9"/>
      <c r="D17" s="377"/>
      <c r="E17" s="4"/>
      <c r="F17" s="377"/>
      <c r="G17" s="385"/>
      <c r="H17" s="386"/>
    </row>
    <row r="18" spans="1:8" ht="16.5" customHeight="1">
      <c r="A18" s="378"/>
      <c r="B18" s="379" t="s">
        <v>447</v>
      </c>
      <c r="C18" s="9"/>
      <c r="D18" s="377"/>
      <c r="E18" s="4"/>
      <c r="F18" s="377"/>
      <c r="G18" s="385"/>
      <c r="H18" s="386"/>
    </row>
    <row r="19" spans="1:8">
      <c r="A19" s="380"/>
      <c r="B19" s="379"/>
      <c r="C19" s="9"/>
      <c r="D19" s="377"/>
      <c r="E19" s="4"/>
      <c r="F19" s="377"/>
      <c r="G19" s="385"/>
      <c r="H19" s="386"/>
    </row>
    <row r="20" spans="1:8">
      <c r="A20" s="378"/>
      <c r="B20" s="379"/>
      <c r="C20" s="9"/>
      <c r="D20" s="377"/>
      <c r="E20" s="4"/>
      <c r="F20" s="377"/>
      <c r="G20" s="385"/>
      <c r="H20" s="386"/>
    </row>
    <row r="21" spans="1:8">
      <c r="A21" s="380"/>
      <c r="B21" s="379"/>
      <c r="C21" s="480" t="s">
        <v>448</v>
      </c>
      <c r="D21" s="377"/>
      <c r="E21" s="4"/>
      <c r="F21" s="377"/>
      <c r="G21" s="385"/>
      <c r="H21" s="386"/>
    </row>
    <row r="22" spans="1:8">
      <c r="A22" s="378"/>
      <c r="B22" s="379"/>
      <c r="C22" s="480"/>
      <c r="D22" s="377"/>
      <c r="E22" s="4"/>
      <c r="F22" s="377"/>
      <c r="G22" s="385"/>
      <c r="H22" s="386"/>
    </row>
    <row r="23" spans="1:8">
      <c r="A23" s="380"/>
      <c r="B23" s="379"/>
      <c r="C23" s="480"/>
      <c r="D23" s="377"/>
      <c r="E23" s="4"/>
      <c r="F23" s="377"/>
      <c r="G23" s="385"/>
      <c r="H23" s="386"/>
    </row>
    <row r="24" spans="1:8">
      <c r="A24" s="378"/>
      <c r="B24" s="379"/>
      <c r="C24" s="480"/>
      <c r="D24" s="377"/>
      <c r="E24" s="4"/>
      <c r="F24" s="377"/>
      <c r="G24" s="385"/>
      <c r="H24" s="386"/>
    </row>
    <row r="25" spans="1:8">
      <c r="A25" s="380"/>
      <c r="B25" s="379"/>
      <c r="C25" s="480"/>
      <c r="D25" s="377"/>
      <c r="E25" s="4"/>
      <c r="F25" s="377"/>
      <c r="G25" s="385"/>
      <c r="H25" s="386"/>
    </row>
    <row r="26" spans="1:8">
      <c r="A26" s="380"/>
      <c r="B26" s="379"/>
      <c r="C26" s="480"/>
      <c r="D26" s="377"/>
      <c r="E26" s="4"/>
      <c r="F26" s="377"/>
      <c r="G26" s="385"/>
      <c r="H26" s="386"/>
    </row>
    <row r="27" spans="1:8">
      <c r="A27" s="380"/>
      <c r="B27" s="379"/>
      <c r="C27" s="480"/>
      <c r="D27" s="377"/>
      <c r="E27" s="4"/>
      <c r="F27" s="377"/>
      <c r="G27" s="385"/>
      <c r="H27" s="386"/>
    </row>
    <row r="28" spans="1:8">
      <c r="A28" s="380"/>
      <c r="B28" s="379"/>
      <c r="C28" s="480"/>
      <c r="D28" s="377"/>
      <c r="E28" s="4"/>
      <c r="F28" s="377"/>
      <c r="G28" s="385"/>
      <c r="H28" s="386"/>
    </row>
    <row r="29" spans="1:8">
      <c r="A29" s="380"/>
      <c r="B29" s="377"/>
      <c r="C29" s="9"/>
      <c r="D29" s="377"/>
      <c r="E29" s="4"/>
      <c r="F29" s="377"/>
      <c r="G29" s="385"/>
      <c r="H29" s="386"/>
    </row>
    <row r="30" spans="1:8" ht="13.5" thickBot="1">
      <c r="A30" s="403"/>
      <c r="B30" s="6"/>
      <c r="C30" s="10"/>
      <c r="D30" s="6"/>
      <c r="E30" s="5"/>
      <c r="F30" s="6"/>
      <c r="G30" s="387"/>
      <c r="H30" s="404"/>
    </row>
  </sheetData>
  <mergeCells count="5">
    <mergeCell ref="A2:H2"/>
    <mergeCell ref="A3:C3"/>
    <mergeCell ref="D3:H3"/>
    <mergeCell ref="A12:F12"/>
    <mergeCell ref="C21:C28"/>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2"/>
  <sheetViews>
    <sheetView tabSelected="1" view="pageBreakPreview" topLeftCell="D1" zoomScaleNormal="100" zoomScaleSheetLayoutView="100" workbookViewId="0">
      <selection activeCell="K22" sqref="K22"/>
    </sheetView>
  </sheetViews>
  <sheetFormatPr defaultColWidth="8.85546875" defaultRowHeight="11.25"/>
  <cols>
    <col min="1" max="1" width="5.5703125" style="407" customWidth="1"/>
    <col min="2" max="2" width="10.85546875" style="407" customWidth="1"/>
    <col min="3" max="3" width="46.7109375" style="408" bestFit="1" customWidth="1"/>
    <col min="4" max="4" width="7.7109375" style="407" customWidth="1"/>
    <col min="5" max="5" width="10.42578125" style="409" customWidth="1"/>
    <col min="6" max="6" width="11.42578125" style="410" customWidth="1"/>
    <col min="7" max="18" width="8.5703125" style="421" customWidth="1"/>
    <col min="19" max="19" width="10" style="408" bestFit="1" customWidth="1"/>
    <col min="20" max="20" width="10" style="408" hidden="1" customWidth="1"/>
    <col min="21" max="21" width="10" style="408" bestFit="1" customWidth="1"/>
    <col min="22" max="16384" width="8.85546875" style="408"/>
  </cols>
  <sheetData>
    <row r="1" spans="1:21" ht="12" thickBot="1"/>
    <row r="2" spans="1:21" ht="43.5" customHeight="1">
      <c r="A2" s="481" t="s">
        <v>449</v>
      </c>
      <c r="B2" s="482"/>
      <c r="C2" s="482"/>
      <c r="D2" s="482"/>
      <c r="E2" s="482"/>
      <c r="F2" s="483"/>
    </row>
    <row r="3" spans="1:21" ht="39" customHeight="1" thickBot="1">
      <c r="A3" s="484" t="s">
        <v>428</v>
      </c>
      <c r="B3" s="485"/>
      <c r="C3" s="485"/>
      <c r="D3" s="486" t="str">
        <f>'PLAN.ORÇ. '!D3:H3</f>
        <v>Referência: EMOP- DEZEMBRO/2020; CCT 2018/2019 e CCT 2019/2020</v>
      </c>
      <c r="E3" s="487"/>
      <c r="F3" s="488"/>
      <c r="H3" s="422"/>
      <c r="I3" s="422"/>
      <c r="J3" s="422"/>
      <c r="K3" s="422"/>
    </row>
    <row r="4" spans="1:21" s="411" customFormat="1" ht="22.5">
      <c r="A4" s="426" t="s">
        <v>0</v>
      </c>
      <c r="B4" s="427" t="s">
        <v>5</v>
      </c>
      <c r="C4" s="427" t="s">
        <v>1</v>
      </c>
      <c r="D4" s="427" t="s">
        <v>7</v>
      </c>
      <c r="E4" s="428" t="s">
        <v>2</v>
      </c>
      <c r="F4" s="429" t="s">
        <v>434</v>
      </c>
      <c r="G4" s="419" t="s">
        <v>451</v>
      </c>
      <c r="H4" s="417" t="s">
        <v>452</v>
      </c>
      <c r="I4" s="417" t="s">
        <v>453</v>
      </c>
      <c r="J4" s="417" t="s">
        <v>454</v>
      </c>
      <c r="K4" s="417" t="s">
        <v>455</v>
      </c>
      <c r="L4" s="417" t="s">
        <v>456</v>
      </c>
      <c r="M4" s="417" t="s">
        <v>457</v>
      </c>
      <c r="N4" s="417" t="s">
        <v>458</v>
      </c>
      <c r="O4" s="417" t="s">
        <v>459</v>
      </c>
      <c r="P4" s="417" t="s">
        <v>460</v>
      </c>
      <c r="Q4" s="417" t="s">
        <v>461</v>
      </c>
      <c r="R4" s="418" t="s">
        <v>462</v>
      </c>
    </row>
    <row r="5" spans="1:21" ht="12.75">
      <c r="A5" s="412">
        <v>1</v>
      </c>
      <c r="B5" s="406" t="s">
        <v>430</v>
      </c>
      <c r="C5" s="395" t="s">
        <v>431</v>
      </c>
      <c r="D5" s="413" t="s">
        <v>432</v>
      </c>
      <c r="E5" s="414">
        <f>'PLAN.ORÇ. '!E5</f>
        <v>277.94</v>
      </c>
      <c r="F5" s="416">
        <f>'PLAN.ORÇ. '!H5</f>
        <v>1445543.7048000002</v>
      </c>
      <c r="G5" s="423">
        <f>$F$5/12</f>
        <v>120461.97540000001</v>
      </c>
      <c r="H5" s="424">
        <f t="shared" ref="H5:R5" si="0">$F$5/12</f>
        <v>120461.97540000001</v>
      </c>
      <c r="I5" s="424">
        <f t="shared" si="0"/>
        <v>120461.97540000001</v>
      </c>
      <c r="J5" s="424">
        <f t="shared" si="0"/>
        <v>120461.97540000001</v>
      </c>
      <c r="K5" s="424">
        <f t="shared" si="0"/>
        <v>120461.97540000001</v>
      </c>
      <c r="L5" s="424">
        <f t="shared" si="0"/>
        <v>120461.97540000001</v>
      </c>
      <c r="M5" s="424">
        <f t="shared" si="0"/>
        <v>120461.97540000001</v>
      </c>
      <c r="N5" s="424">
        <f t="shared" si="0"/>
        <v>120461.97540000001</v>
      </c>
      <c r="O5" s="424">
        <f t="shared" si="0"/>
        <v>120461.97540000001</v>
      </c>
      <c r="P5" s="424">
        <f t="shared" si="0"/>
        <v>120461.97540000001</v>
      </c>
      <c r="Q5" s="424">
        <f t="shared" si="0"/>
        <v>120461.97540000001</v>
      </c>
      <c r="R5" s="425">
        <f t="shared" si="0"/>
        <v>120461.97540000001</v>
      </c>
      <c r="T5" s="420">
        <f>SUM(G5:Q5)</f>
        <v>1325081.7294000003</v>
      </c>
      <c r="U5" s="420">
        <f>SUM(G5:R5)</f>
        <v>1445543.7048000004</v>
      </c>
    </row>
    <row r="6" spans="1:21" ht="12.75">
      <c r="A6" s="450">
        <v>2</v>
      </c>
      <c r="B6" s="406" t="s">
        <v>430</v>
      </c>
      <c r="C6" s="395" t="s">
        <v>435</v>
      </c>
      <c r="D6" s="413" t="s">
        <v>68</v>
      </c>
      <c r="E6" s="414">
        <f>'PLAN.ORÇ. '!E6</f>
        <v>893.34</v>
      </c>
      <c r="F6" s="416">
        <f>'PLAN.ORÇ. '!H6</f>
        <v>1661290.7976000002</v>
      </c>
      <c r="G6" s="423">
        <f>$F$6/12</f>
        <v>138440.89980000001</v>
      </c>
      <c r="H6" s="424">
        <f t="shared" ref="H6:R6" si="1">$F$6/12</f>
        <v>138440.89980000001</v>
      </c>
      <c r="I6" s="424">
        <f t="shared" si="1"/>
        <v>138440.89980000001</v>
      </c>
      <c r="J6" s="424">
        <f t="shared" si="1"/>
        <v>138440.89980000001</v>
      </c>
      <c r="K6" s="424">
        <f t="shared" si="1"/>
        <v>138440.89980000001</v>
      </c>
      <c r="L6" s="424">
        <f t="shared" si="1"/>
        <v>138440.89980000001</v>
      </c>
      <c r="M6" s="424">
        <f t="shared" si="1"/>
        <v>138440.89980000001</v>
      </c>
      <c r="N6" s="424">
        <f t="shared" si="1"/>
        <v>138440.89980000001</v>
      </c>
      <c r="O6" s="424">
        <f t="shared" si="1"/>
        <v>138440.89980000001</v>
      </c>
      <c r="P6" s="424">
        <f t="shared" si="1"/>
        <v>138440.89980000001</v>
      </c>
      <c r="Q6" s="424">
        <f t="shared" si="1"/>
        <v>138440.89980000001</v>
      </c>
      <c r="R6" s="425">
        <f t="shared" si="1"/>
        <v>138440.89980000001</v>
      </c>
      <c r="T6" s="420">
        <f t="shared" ref="T6:T11" si="2">SUM(G6:Q6)</f>
        <v>1522849.8978000002</v>
      </c>
      <c r="U6" s="420">
        <f t="shared" ref="U6:U11" si="3">SUM(G6:R6)</f>
        <v>1661290.7976000002</v>
      </c>
    </row>
    <row r="7" spans="1:21" ht="12.75">
      <c r="A7" s="450">
        <v>3</v>
      </c>
      <c r="B7" s="406" t="s">
        <v>430</v>
      </c>
      <c r="C7" s="395" t="s">
        <v>436</v>
      </c>
      <c r="D7" s="413" t="s">
        <v>406</v>
      </c>
      <c r="E7" s="414">
        <f>'PLAN.ORÇ. '!E7</f>
        <v>76232</v>
      </c>
      <c r="F7" s="416">
        <f>'PLAN.ORÇ. '!H7</f>
        <v>548870.39999999991</v>
      </c>
      <c r="G7" s="423">
        <f>$F$7/12</f>
        <v>45739.19999999999</v>
      </c>
      <c r="H7" s="424">
        <f t="shared" ref="H7:R7" si="4">$F$7/12</f>
        <v>45739.19999999999</v>
      </c>
      <c r="I7" s="424">
        <f t="shared" si="4"/>
        <v>45739.19999999999</v>
      </c>
      <c r="J7" s="424">
        <f t="shared" si="4"/>
        <v>45739.19999999999</v>
      </c>
      <c r="K7" s="424">
        <f t="shared" si="4"/>
        <v>45739.19999999999</v>
      </c>
      <c r="L7" s="424">
        <f t="shared" si="4"/>
        <v>45739.19999999999</v>
      </c>
      <c r="M7" s="424">
        <f t="shared" si="4"/>
        <v>45739.19999999999</v>
      </c>
      <c r="N7" s="424">
        <f t="shared" si="4"/>
        <v>45739.19999999999</v>
      </c>
      <c r="O7" s="424">
        <f t="shared" si="4"/>
        <v>45739.19999999999</v>
      </c>
      <c r="P7" s="424">
        <f t="shared" si="4"/>
        <v>45739.19999999999</v>
      </c>
      <c r="Q7" s="424">
        <f t="shared" si="4"/>
        <v>45739.19999999999</v>
      </c>
      <c r="R7" s="425">
        <f t="shared" si="4"/>
        <v>45739.19999999999</v>
      </c>
      <c r="T7" s="420">
        <f t="shared" si="2"/>
        <v>503131.2</v>
      </c>
      <c r="U7" s="420">
        <f t="shared" si="3"/>
        <v>548870.40000000002</v>
      </c>
    </row>
    <row r="8" spans="1:21" ht="12.75">
      <c r="A8" s="450">
        <v>4</v>
      </c>
      <c r="B8" s="406" t="s">
        <v>430</v>
      </c>
      <c r="C8" s="395" t="s">
        <v>437</v>
      </c>
      <c r="D8" s="413" t="s">
        <v>401</v>
      </c>
      <c r="E8" s="414">
        <f>'PLAN.ORÇ. '!E8</f>
        <v>728</v>
      </c>
      <c r="F8" s="416">
        <f>'PLAN.ORÇ. '!H8</f>
        <v>951088.32000000007</v>
      </c>
      <c r="G8" s="423">
        <f>$F$8/12</f>
        <v>79257.36</v>
      </c>
      <c r="H8" s="424">
        <f t="shared" ref="H8:R8" si="5">$F$8/12</f>
        <v>79257.36</v>
      </c>
      <c r="I8" s="424">
        <f t="shared" si="5"/>
        <v>79257.36</v>
      </c>
      <c r="J8" s="424">
        <f t="shared" si="5"/>
        <v>79257.36</v>
      </c>
      <c r="K8" s="424">
        <f t="shared" si="5"/>
        <v>79257.36</v>
      </c>
      <c r="L8" s="424">
        <f t="shared" si="5"/>
        <v>79257.36</v>
      </c>
      <c r="M8" s="424">
        <f t="shared" si="5"/>
        <v>79257.36</v>
      </c>
      <c r="N8" s="424">
        <f t="shared" si="5"/>
        <v>79257.36</v>
      </c>
      <c r="O8" s="424">
        <f t="shared" si="5"/>
        <v>79257.36</v>
      </c>
      <c r="P8" s="424">
        <f t="shared" si="5"/>
        <v>79257.36</v>
      </c>
      <c r="Q8" s="424">
        <f t="shared" si="5"/>
        <v>79257.36</v>
      </c>
      <c r="R8" s="425">
        <f t="shared" si="5"/>
        <v>79257.36</v>
      </c>
      <c r="T8" s="420">
        <f t="shared" si="2"/>
        <v>871830.96</v>
      </c>
      <c r="U8" s="420">
        <f t="shared" si="3"/>
        <v>951088.32</v>
      </c>
    </row>
    <row r="9" spans="1:21" ht="12.75">
      <c r="A9" s="450">
        <v>5</v>
      </c>
      <c r="B9" s="406" t="s">
        <v>430</v>
      </c>
      <c r="C9" s="395" t="s">
        <v>441</v>
      </c>
      <c r="D9" s="413" t="s">
        <v>450</v>
      </c>
      <c r="E9" s="414">
        <f>'PLAN.ORÇ. '!E9</f>
        <v>39000</v>
      </c>
      <c r="F9" s="416">
        <f>'PLAN.ORÇ. '!H9</f>
        <v>828360</v>
      </c>
      <c r="G9" s="423">
        <f>$F$9/12</f>
        <v>69030</v>
      </c>
      <c r="H9" s="424">
        <f t="shared" ref="H9:R9" si="6">$F$9/12</f>
        <v>69030</v>
      </c>
      <c r="I9" s="424">
        <f t="shared" si="6"/>
        <v>69030</v>
      </c>
      <c r="J9" s="424">
        <f t="shared" si="6"/>
        <v>69030</v>
      </c>
      <c r="K9" s="424">
        <f t="shared" si="6"/>
        <v>69030</v>
      </c>
      <c r="L9" s="424">
        <f t="shared" si="6"/>
        <v>69030</v>
      </c>
      <c r="M9" s="424">
        <f t="shared" si="6"/>
        <v>69030</v>
      </c>
      <c r="N9" s="424">
        <f t="shared" si="6"/>
        <v>69030</v>
      </c>
      <c r="O9" s="424">
        <f t="shared" si="6"/>
        <v>69030</v>
      </c>
      <c r="P9" s="424">
        <f t="shared" si="6"/>
        <v>69030</v>
      </c>
      <c r="Q9" s="424">
        <f t="shared" si="6"/>
        <v>69030</v>
      </c>
      <c r="R9" s="425">
        <f t="shared" si="6"/>
        <v>69030</v>
      </c>
      <c r="T9" s="420">
        <f t="shared" si="2"/>
        <v>759330</v>
      </c>
      <c r="U9" s="420">
        <f t="shared" si="3"/>
        <v>828360</v>
      </c>
    </row>
    <row r="10" spans="1:21" ht="12.75">
      <c r="A10" s="450">
        <v>6</v>
      </c>
      <c r="B10" s="406" t="s">
        <v>430</v>
      </c>
      <c r="C10" s="395" t="s">
        <v>442</v>
      </c>
      <c r="D10" s="413" t="s">
        <v>427</v>
      </c>
      <c r="E10" s="414">
        <f>'PLAN.ORÇ. '!E10</f>
        <v>1</v>
      </c>
      <c r="F10" s="416">
        <f>'PLAN.ORÇ. '!H10</f>
        <v>1045761.24</v>
      </c>
      <c r="G10" s="423">
        <f>$F$10/12</f>
        <v>87146.77</v>
      </c>
      <c r="H10" s="424">
        <f t="shared" ref="H10:R10" si="7">$F$10/12</f>
        <v>87146.77</v>
      </c>
      <c r="I10" s="424">
        <f t="shared" si="7"/>
        <v>87146.77</v>
      </c>
      <c r="J10" s="424">
        <f t="shared" si="7"/>
        <v>87146.77</v>
      </c>
      <c r="K10" s="424">
        <f t="shared" si="7"/>
        <v>87146.77</v>
      </c>
      <c r="L10" s="424">
        <f t="shared" si="7"/>
        <v>87146.77</v>
      </c>
      <c r="M10" s="424">
        <f t="shared" si="7"/>
        <v>87146.77</v>
      </c>
      <c r="N10" s="424">
        <f t="shared" si="7"/>
        <v>87146.77</v>
      </c>
      <c r="O10" s="424">
        <f t="shared" si="7"/>
        <v>87146.77</v>
      </c>
      <c r="P10" s="424">
        <f t="shared" si="7"/>
        <v>87146.77</v>
      </c>
      <c r="Q10" s="424">
        <f t="shared" si="7"/>
        <v>87146.77</v>
      </c>
      <c r="R10" s="425">
        <f t="shared" si="7"/>
        <v>87146.77</v>
      </c>
      <c r="T10" s="420">
        <f t="shared" si="2"/>
        <v>958614.47000000009</v>
      </c>
      <c r="U10" s="420">
        <f t="shared" si="3"/>
        <v>1045761.2400000001</v>
      </c>
    </row>
    <row r="11" spans="1:21" ht="12" thickBot="1">
      <c r="A11" s="489" t="s">
        <v>440</v>
      </c>
      <c r="B11" s="490"/>
      <c r="C11" s="490"/>
      <c r="D11" s="490"/>
      <c r="E11" s="490"/>
      <c r="F11" s="416">
        <f>'PLAN.ORÇ. '!H11</f>
        <v>6480914.4624000005</v>
      </c>
      <c r="G11" s="562">
        <f>SUM(G5:G10)</f>
        <v>540076.20519999997</v>
      </c>
      <c r="H11" s="563">
        <f t="shared" ref="H11:R11" si="8">SUM(H5:H10)</f>
        <v>540076.20519999997</v>
      </c>
      <c r="I11" s="563">
        <f t="shared" si="8"/>
        <v>540076.20519999997</v>
      </c>
      <c r="J11" s="563">
        <f t="shared" si="8"/>
        <v>540076.20519999997</v>
      </c>
      <c r="K11" s="563">
        <f t="shared" si="8"/>
        <v>540076.20519999997</v>
      </c>
      <c r="L11" s="563">
        <f t="shared" si="8"/>
        <v>540076.20519999997</v>
      </c>
      <c r="M11" s="563">
        <f t="shared" si="8"/>
        <v>540076.20519999997</v>
      </c>
      <c r="N11" s="563">
        <f t="shared" si="8"/>
        <v>540076.20519999997</v>
      </c>
      <c r="O11" s="563">
        <f t="shared" si="8"/>
        <v>540076.20519999997</v>
      </c>
      <c r="P11" s="563">
        <f t="shared" si="8"/>
        <v>540076.20519999997</v>
      </c>
      <c r="Q11" s="563">
        <f t="shared" si="8"/>
        <v>540076.20519999997</v>
      </c>
      <c r="R11" s="564">
        <f t="shared" si="8"/>
        <v>540076.20519999997</v>
      </c>
      <c r="S11" s="420"/>
      <c r="T11" s="420">
        <f t="shared" si="2"/>
        <v>5940838.257199998</v>
      </c>
      <c r="U11" s="420">
        <f t="shared" si="3"/>
        <v>6480914.4623999977</v>
      </c>
    </row>
    <row r="12" spans="1:21" ht="12" thickBot="1">
      <c r="A12" s="430"/>
      <c r="B12" s="431"/>
      <c r="C12" s="432"/>
      <c r="D12" s="433"/>
      <c r="E12" s="434"/>
      <c r="F12" s="435"/>
      <c r="G12" s="436"/>
      <c r="H12" s="436"/>
      <c r="I12" s="436"/>
      <c r="J12" s="436"/>
      <c r="K12" s="436"/>
      <c r="L12" s="436"/>
      <c r="M12" s="436"/>
      <c r="N12" s="436"/>
      <c r="O12" s="436"/>
      <c r="P12" s="436"/>
      <c r="Q12" s="436"/>
      <c r="R12" s="437"/>
    </row>
  </sheetData>
  <mergeCells count="4">
    <mergeCell ref="A2:F2"/>
    <mergeCell ref="A3:C3"/>
    <mergeCell ref="D3:F3"/>
    <mergeCell ref="A11:E11"/>
  </mergeCells>
  <printOptions horizontalCentered="1"/>
  <pageMargins left="0.23622047244094491" right="0.23622047244094491" top="1.7157291666666667" bottom="0.74803149606299213" header="0.31496062992125984" footer="0.31496062992125984"/>
  <pageSetup paperSize="9" scale="73"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04"/>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491" t="s">
        <v>495</v>
      </c>
    </row>
    <row r="18" spans="1:1">
      <c r="A18" s="492"/>
    </row>
    <row r="19" spans="1:1">
      <c r="A19" s="492"/>
    </row>
    <row r="20" spans="1:1">
      <c r="A20" s="492"/>
    </row>
    <row r="21" spans="1:1">
      <c r="A21" s="492"/>
    </row>
    <row r="22" spans="1:1">
      <c r="A22" s="492"/>
    </row>
    <row r="23" spans="1:1">
      <c r="A23" s="492"/>
    </row>
    <row r="24" spans="1:1">
      <c r="A24" s="492"/>
    </row>
    <row r="25" spans="1:1">
      <c r="A25" s="492"/>
    </row>
    <row r="26" spans="1:1">
      <c r="A26" s="492"/>
    </row>
    <row r="27" spans="1:1">
      <c r="A27" s="492"/>
    </row>
    <row r="28" spans="1:1">
      <c r="A28" s="492"/>
    </row>
    <row r="29" spans="1:1">
      <c r="A29" s="13"/>
    </row>
    <row r="30" spans="1:1" s="23" customFormat="1">
      <c r="A30" s="13"/>
    </row>
    <row r="31" spans="1:1">
      <c r="A31" s="13"/>
    </row>
    <row r="32" spans="1:1">
      <c r="A32" s="12"/>
    </row>
    <row r="33" spans="1:1">
      <c r="A33" s="24"/>
    </row>
    <row r="34" spans="1:1" ht="29.25" customHeight="1">
      <c r="A34" s="205"/>
    </row>
    <row r="35" spans="1:1" ht="16.5" customHeight="1">
      <c r="A35" s="206"/>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524" t="s">
        <v>496</v>
      </c>
      <c r="B1" s="524"/>
      <c r="C1" s="524"/>
      <c r="D1" s="524"/>
      <c r="E1" s="31"/>
      <c r="F1" s="31"/>
    </row>
    <row r="2" spans="1:6" s="46" customFormat="1" ht="29.25" customHeight="1">
      <c r="B2" s="46" t="s">
        <v>64</v>
      </c>
      <c r="C2" s="46" t="s">
        <v>65</v>
      </c>
      <c r="D2" s="46" t="s">
        <v>66</v>
      </c>
    </row>
    <row r="3" spans="1:6">
      <c r="A3" s="13">
        <v>1</v>
      </c>
      <c r="B3" s="38" t="s">
        <v>61</v>
      </c>
      <c r="C3" s="39" t="s">
        <v>62</v>
      </c>
      <c r="D3" s="37" t="s">
        <v>63</v>
      </c>
    </row>
    <row r="4" spans="1:6" s="35" customFormat="1">
      <c r="A4" s="32">
        <v>2</v>
      </c>
      <c r="B4" s="38" t="s">
        <v>50</v>
      </c>
      <c r="C4" s="39" t="s">
        <v>51</v>
      </c>
      <c r="D4" s="37" t="s">
        <v>52</v>
      </c>
    </row>
    <row r="5" spans="1:6" s="35" customFormat="1">
      <c r="A5" s="32">
        <v>3</v>
      </c>
      <c r="B5" s="14" t="s">
        <v>30</v>
      </c>
      <c r="C5" s="42" t="s">
        <v>28</v>
      </c>
      <c r="D5" s="24" t="s">
        <v>29</v>
      </c>
    </row>
    <row r="6" spans="1:6" s="35" customFormat="1">
      <c r="A6" s="13">
        <v>4</v>
      </c>
      <c r="B6" s="38" t="s">
        <v>35</v>
      </c>
      <c r="C6" s="39" t="s">
        <v>36</v>
      </c>
      <c r="D6" s="37" t="s">
        <v>29</v>
      </c>
    </row>
    <row r="7" spans="1:6" s="35" customFormat="1">
      <c r="A7" s="32">
        <v>5</v>
      </c>
      <c r="B7" s="14" t="s">
        <v>33</v>
      </c>
      <c r="C7" s="14" t="s">
        <v>34</v>
      </c>
      <c r="D7" s="37" t="s">
        <v>29</v>
      </c>
    </row>
    <row r="8" spans="1:6" s="35" customFormat="1">
      <c r="A8" s="32">
        <v>6</v>
      </c>
      <c r="B8" s="14" t="s">
        <v>31</v>
      </c>
      <c r="C8" s="14" t="s">
        <v>32</v>
      </c>
      <c r="D8" s="37" t="s">
        <v>29</v>
      </c>
    </row>
    <row r="9" spans="1:6" s="35" customFormat="1">
      <c r="A9" s="13">
        <v>7</v>
      </c>
      <c r="B9" s="38" t="s">
        <v>53</v>
      </c>
      <c r="C9" s="39" t="s">
        <v>54</v>
      </c>
      <c r="D9" s="37" t="s">
        <v>29</v>
      </c>
    </row>
    <row r="10" spans="1:6" s="36" customFormat="1">
      <c r="A10" s="32">
        <v>8</v>
      </c>
      <c r="B10" s="38" t="s">
        <v>39</v>
      </c>
      <c r="C10" s="39" t="s">
        <v>40</v>
      </c>
      <c r="D10" s="37" t="s">
        <v>29</v>
      </c>
    </row>
    <row r="11" spans="1:6" s="35" customFormat="1">
      <c r="A11" s="32">
        <v>9</v>
      </c>
      <c r="B11" s="38" t="s">
        <v>37</v>
      </c>
      <c r="C11" s="39" t="s">
        <v>38</v>
      </c>
      <c r="D11" s="37" t="s">
        <v>29</v>
      </c>
    </row>
    <row r="12" spans="1:6" s="35" customFormat="1">
      <c r="A12" s="13">
        <v>10</v>
      </c>
      <c r="B12" s="38" t="s">
        <v>58</v>
      </c>
      <c r="C12" s="39" t="s">
        <v>59</v>
      </c>
      <c r="D12" s="37" t="s">
        <v>60</v>
      </c>
    </row>
    <row r="13" spans="1:6" s="35" customFormat="1">
      <c r="A13" s="32">
        <v>11</v>
      </c>
      <c r="B13" s="38" t="s">
        <v>47</v>
      </c>
      <c r="C13" s="39" t="s">
        <v>48</v>
      </c>
      <c r="D13" s="37" t="s">
        <v>49</v>
      </c>
    </row>
    <row r="14" spans="1:6" s="35" customFormat="1">
      <c r="A14" s="32">
        <v>12</v>
      </c>
      <c r="B14" s="38" t="s">
        <v>55</v>
      </c>
      <c r="C14" s="39" t="s">
        <v>56</v>
      </c>
      <c r="D14" s="37" t="s">
        <v>57</v>
      </c>
    </row>
    <row r="15" spans="1:6" s="35" customFormat="1">
      <c r="A15" s="13">
        <v>13</v>
      </c>
      <c r="B15" s="38" t="s">
        <v>44</v>
      </c>
      <c r="C15" s="40" t="s">
        <v>45</v>
      </c>
      <c r="D15" s="37" t="s">
        <v>46</v>
      </c>
    </row>
    <row r="16" spans="1:6" s="35" customFormat="1">
      <c r="A16" s="32">
        <v>14</v>
      </c>
      <c r="B16" s="38" t="s">
        <v>41</v>
      </c>
      <c r="C16" s="39" t="s">
        <v>42</v>
      </c>
      <c r="D16" s="37" t="s">
        <v>43</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502"/>
      <c r="B29" s="502"/>
      <c r="C29" s="502"/>
      <c r="D29" s="502"/>
      <c r="E29" s="33"/>
      <c r="F29" s="33"/>
    </row>
    <row r="30" spans="1:6">
      <c r="A30" s="13"/>
      <c r="B30" s="8"/>
      <c r="C30" s="44"/>
    </row>
    <row r="33" spans="1:4" ht="29.25" customHeight="1" thickBot="1">
      <c r="A33" s="500"/>
      <c r="B33" s="500"/>
      <c r="C33" s="500"/>
    </row>
    <row r="34" spans="1:4" ht="16.5" customHeight="1" thickBot="1">
      <c r="A34" s="45"/>
      <c r="B34" s="49" t="s">
        <v>67</v>
      </c>
      <c r="C34" s="50">
        <f>7.4+57.2</f>
        <v>64.600000000000009</v>
      </c>
      <c r="D34" s="51" t="s">
        <v>68</v>
      </c>
    </row>
    <row r="35" spans="1:4" ht="13.5" thickBot="1">
      <c r="B35" s="52" t="s">
        <v>69</v>
      </c>
      <c r="C35" s="465">
        <v>165</v>
      </c>
      <c r="D35" s="51" t="s">
        <v>68</v>
      </c>
    </row>
    <row r="40" spans="1:4" s="25" customFormat="1" ht="25.5" customHeight="1">
      <c r="B40" s="501"/>
      <c r="C40" s="501"/>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xmlns:xlrd2="http://schemas.microsoft.com/office/spreadsheetml/2017/richdata2"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30" customWidth="1"/>
    <col min="2" max="2" width="5.5703125" style="230" customWidth="1"/>
    <col min="3" max="3" width="18.140625" style="230" customWidth="1"/>
    <col min="4" max="4" width="11.5703125" style="230" customWidth="1"/>
    <col min="5" max="5" width="9.140625" style="230"/>
    <col min="6" max="6" width="14.7109375" style="230" customWidth="1"/>
    <col min="7" max="7" width="14.28515625" style="231" customWidth="1"/>
    <col min="8" max="8" width="16.140625" style="230" bestFit="1" customWidth="1"/>
    <col min="9" max="16384" width="9.140625" style="230"/>
  </cols>
  <sheetData>
    <row r="1" spans="1:11" s="54" customFormat="1" ht="14.25" customHeight="1">
      <c r="E1" s="308"/>
      <c r="G1" s="53"/>
      <c r="H1" s="53"/>
    </row>
    <row r="2" spans="1:11">
      <c r="A2" s="494"/>
      <c r="B2" s="494"/>
      <c r="C2" s="494"/>
      <c r="D2" s="494"/>
      <c r="E2" s="494"/>
      <c r="F2" s="494"/>
      <c r="G2" s="249"/>
    </row>
    <row r="3" spans="1:11">
      <c r="A3" s="494" t="s">
        <v>328</v>
      </c>
      <c r="B3" s="494"/>
      <c r="C3" s="494"/>
      <c r="D3" s="494"/>
      <c r="E3" s="494"/>
      <c r="F3" s="494"/>
      <c r="G3" s="20"/>
      <c r="H3" s="294"/>
      <c r="I3" s="284"/>
      <c r="J3" s="284"/>
      <c r="K3" s="284"/>
    </row>
    <row r="4" spans="1:11" ht="6.75" customHeight="1">
      <c r="A4" s="20"/>
      <c r="B4" s="276"/>
      <c r="C4" s="276"/>
      <c r="D4" s="276"/>
      <c r="E4" s="276"/>
      <c r="F4" s="220"/>
      <c r="G4" s="220"/>
      <c r="H4" s="307"/>
      <c r="I4" s="284"/>
      <c r="J4" s="284"/>
      <c r="K4" s="284"/>
    </row>
    <row r="5" spans="1:11">
      <c r="A5" s="494" t="s">
        <v>497</v>
      </c>
      <c r="B5" s="494"/>
      <c r="C5" s="494"/>
      <c r="D5" s="494"/>
      <c r="E5" s="494"/>
      <c r="F5" s="494"/>
      <c r="G5" s="20"/>
      <c r="H5" s="294"/>
      <c r="I5" s="284"/>
      <c r="J5" s="284"/>
      <c r="K5" s="284"/>
    </row>
    <row r="6" spans="1:11">
      <c r="A6" s="494"/>
      <c r="B6" s="494"/>
      <c r="C6" s="494"/>
      <c r="D6" s="494"/>
      <c r="E6" s="494"/>
      <c r="F6" s="494"/>
      <c r="G6" s="249"/>
      <c r="H6" s="307"/>
      <c r="I6" s="284"/>
      <c r="J6" s="284"/>
      <c r="K6" s="284"/>
    </row>
    <row r="7" spans="1:11">
      <c r="A7" s="531" t="s">
        <v>327</v>
      </c>
      <c r="B7" s="532"/>
      <c r="C7" s="532"/>
      <c r="D7" s="532"/>
      <c r="E7" s="532"/>
      <c r="F7" s="533"/>
      <c r="G7" s="249"/>
      <c r="H7" s="294"/>
      <c r="I7" s="284"/>
      <c r="J7" s="284"/>
      <c r="K7" s="284"/>
    </row>
    <row r="8" spans="1:11">
      <c r="A8" s="83" t="s">
        <v>14</v>
      </c>
      <c r="B8" s="281" t="s">
        <v>3</v>
      </c>
      <c r="C8" s="306" t="s">
        <v>326</v>
      </c>
      <c r="D8" s="16">
        <v>12</v>
      </c>
      <c r="E8" s="281"/>
      <c r="F8" s="305"/>
      <c r="G8" s="249"/>
      <c r="H8" s="294"/>
      <c r="I8" s="284"/>
      <c r="J8" s="284"/>
      <c r="K8" s="284"/>
    </row>
    <row r="9" spans="1:11">
      <c r="A9" s="83" t="s">
        <v>15</v>
      </c>
      <c r="B9" s="281" t="s">
        <v>6</v>
      </c>
      <c r="C9" s="263" t="s">
        <v>15</v>
      </c>
      <c r="D9" s="309">
        <v>52</v>
      </c>
      <c r="E9" s="281"/>
      <c r="F9" s="305"/>
      <c r="G9" s="249"/>
      <c r="I9" s="284"/>
      <c r="J9" s="284"/>
      <c r="K9" s="284"/>
    </row>
    <row r="10" spans="1:11">
      <c r="A10" s="83" t="s">
        <v>325</v>
      </c>
      <c r="B10" s="281" t="s">
        <v>8</v>
      </c>
      <c r="C10" s="263" t="s">
        <v>324</v>
      </c>
      <c r="D10" s="124">
        <v>5</v>
      </c>
      <c r="E10" s="536"/>
      <c r="F10" s="537"/>
      <c r="G10" s="249"/>
    </row>
    <row r="11" spans="1:11">
      <c r="A11" s="83" t="s">
        <v>323</v>
      </c>
      <c r="B11" s="281" t="s">
        <v>10</v>
      </c>
      <c r="C11" s="263" t="s">
        <v>16</v>
      </c>
      <c r="D11" s="17">
        <v>7.33</v>
      </c>
      <c r="E11" s="281"/>
      <c r="F11" s="305"/>
      <c r="G11" s="249"/>
      <c r="H11" s="256"/>
      <c r="I11" s="256"/>
      <c r="J11" s="256"/>
    </row>
    <row r="12" spans="1:11">
      <c r="A12" s="83" t="s">
        <v>322</v>
      </c>
      <c r="B12" s="281" t="s">
        <v>11</v>
      </c>
      <c r="C12" s="263" t="s">
        <v>321</v>
      </c>
      <c r="D12" s="124">
        <f>D9*D10</f>
        <v>260</v>
      </c>
      <c r="E12" s="536"/>
      <c r="F12" s="537"/>
      <c r="G12" s="249"/>
      <c r="H12" s="256"/>
      <c r="I12" s="256"/>
      <c r="J12" s="256"/>
    </row>
    <row r="13" spans="1:11" ht="28.5" customHeight="1">
      <c r="A13" s="83" t="s">
        <v>320</v>
      </c>
      <c r="B13" s="281" t="s">
        <v>12</v>
      </c>
      <c r="C13" s="263" t="s">
        <v>319</v>
      </c>
      <c r="D13" s="310">
        <f>TRUNC(D12/D8,0)</f>
        <v>21</v>
      </c>
      <c r="E13" s="538" t="s">
        <v>407</v>
      </c>
      <c r="F13" s="539"/>
      <c r="G13" s="249"/>
    </row>
    <row r="14" spans="1:11">
      <c r="A14" s="531" t="s">
        <v>318</v>
      </c>
      <c r="B14" s="532"/>
      <c r="C14" s="532"/>
      <c r="D14" s="532"/>
      <c r="E14" s="532"/>
      <c r="F14" s="533"/>
      <c r="G14" s="249"/>
      <c r="H14" s="284"/>
    </row>
    <row r="15" spans="1:11" ht="15">
      <c r="A15" s="153" t="s">
        <v>408</v>
      </c>
      <c r="B15" s="13" t="s">
        <v>317</v>
      </c>
      <c r="C15" s="14" t="s">
        <v>411</v>
      </c>
      <c r="D15" s="61" t="e">
        <f>#REF!</f>
        <v>#REF!</v>
      </c>
      <c r="E15" s="22"/>
      <c r="F15" s="300"/>
      <c r="G15" s="249"/>
      <c r="H15" s="304"/>
    </row>
    <row r="16" spans="1:11">
      <c r="A16" s="153" t="s">
        <v>409</v>
      </c>
      <c r="B16" s="13" t="s">
        <v>316</v>
      </c>
      <c r="C16" s="14" t="s">
        <v>411</v>
      </c>
      <c r="D16" s="303" t="e">
        <f>TRUNC(D15*2%,2)</f>
        <v>#REF!</v>
      </c>
      <c r="E16" s="22"/>
      <c r="F16" s="300"/>
      <c r="G16" s="302"/>
      <c r="H16" s="301"/>
    </row>
    <row r="17" spans="1:8">
      <c r="A17" s="83" t="s">
        <v>410</v>
      </c>
      <c r="B17" s="13" t="s">
        <v>313</v>
      </c>
      <c r="C17" s="194" t="s">
        <v>411</v>
      </c>
      <c r="D17" s="132" t="e">
        <f>TRUNC(D16*15%,2)</f>
        <v>#REF!</v>
      </c>
      <c r="E17" s="14"/>
      <c r="F17" s="300"/>
      <c r="G17" s="249"/>
      <c r="H17" s="299"/>
    </row>
    <row r="18" spans="1:8">
      <c r="A18" s="293" t="s">
        <v>412</v>
      </c>
      <c r="B18" s="13" t="s">
        <v>312</v>
      </c>
      <c r="C18" s="296" t="s">
        <v>315</v>
      </c>
      <c r="D18" s="298">
        <f>'pontos coleta rss'!C34</f>
        <v>64.600000000000009</v>
      </c>
      <c r="E18" s="14"/>
      <c r="F18" s="295"/>
      <c r="G18" s="249"/>
      <c r="H18" s="55"/>
    </row>
    <row r="19" spans="1:8" ht="25.5">
      <c r="A19" s="297" t="s">
        <v>314</v>
      </c>
      <c r="B19" s="13" t="s">
        <v>310</v>
      </c>
      <c r="C19" s="296" t="s">
        <v>315</v>
      </c>
      <c r="D19" s="106">
        <f>'pontos coleta rss'!C35*2</f>
        <v>330</v>
      </c>
      <c r="E19" s="14"/>
      <c r="F19" s="295"/>
      <c r="G19" s="249"/>
      <c r="H19" s="55"/>
    </row>
    <row r="20" spans="1:8">
      <c r="A20" s="15" t="s">
        <v>17</v>
      </c>
      <c r="B20" s="13" t="s">
        <v>404</v>
      </c>
      <c r="C20" s="296" t="s">
        <v>315</v>
      </c>
      <c r="D20" s="106">
        <f>D18+D19</f>
        <v>394.6</v>
      </c>
      <c r="E20" s="381"/>
      <c r="F20" s="295"/>
      <c r="G20" s="249"/>
      <c r="H20" s="55"/>
    </row>
    <row r="21" spans="1:8">
      <c r="A21" s="83" t="s">
        <v>18</v>
      </c>
      <c r="B21" s="13" t="s">
        <v>403</v>
      </c>
      <c r="C21" s="263" t="s">
        <v>16</v>
      </c>
      <c r="D21" s="126">
        <v>7.33</v>
      </c>
      <c r="E21" s="540"/>
      <c r="F21" s="541"/>
      <c r="G21" s="249"/>
      <c r="H21" s="294"/>
    </row>
    <row r="22" spans="1:8">
      <c r="A22" s="293" t="s">
        <v>311</v>
      </c>
      <c r="B22" s="13" t="s">
        <v>405</v>
      </c>
      <c r="C22" s="276" t="s">
        <v>309</v>
      </c>
      <c r="D22" s="17">
        <v>20</v>
      </c>
      <c r="E22" s="534"/>
      <c r="F22" s="535"/>
      <c r="G22" s="249"/>
      <c r="H22" s="64"/>
    </row>
    <row r="23" spans="1:8" s="256" customFormat="1">
      <c r="A23" s="531" t="s">
        <v>308</v>
      </c>
      <c r="B23" s="532"/>
      <c r="C23" s="532"/>
      <c r="D23" s="532"/>
      <c r="E23" s="532"/>
      <c r="F23" s="533"/>
      <c r="G23" s="249"/>
    </row>
    <row r="24" spans="1:8" s="256" customFormat="1" hidden="1">
      <c r="A24" s="542" t="s">
        <v>307</v>
      </c>
      <c r="B24" s="543"/>
      <c r="C24" s="543"/>
      <c r="D24" s="543"/>
      <c r="E24" s="543"/>
      <c r="F24" s="544"/>
      <c r="G24" s="249"/>
    </row>
    <row r="25" spans="1:8" hidden="1">
      <c r="A25" s="266" t="s">
        <v>292</v>
      </c>
      <c r="B25" s="281" t="s">
        <v>281</v>
      </c>
      <c r="C25" s="265"/>
      <c r="D25" s="292"/>
      <c r="E25" s="256"/>
      <c r="F25" s="255"/>
      <c r="G25" s="249"/>
    </row>
    <row r="26" spans="1:8" s="284" customFormat="1" hidden="1">
      <c r="A26" s="259" t="s">
        <v>27</v>
      </c>
      <c r="B26" s="281" t="s">
        <v>280</v>
      </c>
      <c r="C26" s="263" t="s">
        <v>20</v>
      </c>
      <c r="D26" s="132"/>
      <c r="E26" s="272"/>
      <c r="F26" s="255"/>
      <c r="G26" s="249"/>
      <c r="H26" s="55"/>
    </row>
    <row r="27" spans="1:8" s="284" customFormat="1" hidden="1">
      <c r="A27" s="261" t="s">
        <v>21</v>
      </c>
      <c r="B27" s="281" t="s">
        <v>306</v>
      </c>
      <c r="C27" s="258" t="s">
        <v>22</v>
      </c>
      <c r="D27" s="292"/>
      <c r="E27" s="272"/>
      <c r="F27" s="255"/>
      <c r="G27" s="249"/>
    </row>
    <row r="28" spans="1:8" s="284" customFormat="1" hidden="1">
      <c r="A28" s="259" t="s">
        <v>23</v>
      </c>
      <c r="B28" s="281" t="s">
        <v>305</v>
      </c>
      <c r="C28" s="258" t="s">
        <v>24</v>
      </c>
      <c r="D28" s="292"/>
      <c r="E28" s="272"/>
      <c r="F28" s="271"/>
      <c r="G28" s="242"/>
    </row>
    <row r="29" spans="1:8" s="284" customFormat="1" hidden="1">
      <c r="A29" s="274" t="s">
        <v>25</v>
      </c>
      <c r="B29" s="281" t="s">
        <v>304</v>
      </c>
      <c r="C29" s="258" t="s">
        <v>26</v>
      </c>
      <c r="D29" s="273"/>
      <c r="E29" s="272"/>
      <c r="F29" s="291"/>
      <c r="G29" s="242"/>
    </row>
    <row r="30" spans="1:8" s="284" customFormat="1">
      <c r="A30" s="531" t="s">
        <v>303</v>
      </c>
      <c r="B30" s="532"/>
      <c r="C30" s="532"/>
      <c r="D30" s="532"/>
      <c r="E30" s="532"/>
      <c r="F30" s="533"/>
      <c r="G30" s="249"/>
    </row>
    <row r="31" spans="1:8" s="284" customFormat="1">
      <c r="A31" s="290" t="s">
        <v>302</v>
      </c>
      <c r="B31" s="289" t="s">
        <v>301</v>
      </c>
      <c r="C31" s="288"/>
      <c r="D31" s="287" t="s">
        <v>300</v>
      </c>
      <c r="E31" s="286" t="s">
        <v>299</v>
      </c>
      <c r="F31" s="285"/>
      <c r="G31" s="249"/>
    </row>
    <row r="32" spans="1:8" s="284" customFormat="1">
      <c r="A32" s="259" t="s">
        <v>27</v>
      </c>
      <c r="B32" s="13" t="s">
        <v>298</v>
      </c>
      <c r="C32" s="263" t="s">
        <v>20</v>
      </c>
      <c r="D32" s="277">
        <v>62660</v>
      </c>
      <c r="E32" s="272" t="s">
        <v>414</v>
      </c>
      <c r="F32" s="255"/>
      <c r="G32" s="249"/>
    </row>
    <row r="33" spans="1:8" s="284" customFormat="1">
      <c r="A33" s="261" t="s">
        <v>21</v>
      </c>
      <c r="B33" s="13" t="s">
        <v>297</v>
      </c>
      <c r="C33" s="260" t="s">
        <v>22</v>
      </c>
      <c r="D33" s="275">
        <v>1</v>
      </c>
      <c r="E33" s="272"/>
      <c r="F33" s="255"/>
      <c r="G33" s="249"/>
    </row>
    <row r="34" spans="1:8">
      <c r="A34" s="259" t="s">
        <v>23</v>
      </c>
      <c r="B34" s="13" t="s">
        <v>296</v>
      </c>
      <c r="C34" s="258" t="s">
        <v>24</v>
      </c>
      <c r="D34" s="275">
        <v>60</v>
      </c>
      <c r="E34" s="256"/>
      <c r="F34" s="255"/>
      <c r="G34" s="249"/>
    </row>
    <row r="35" spans="1:8">
      <c r="A35" s="254" t="s">
        <v>25</v>
      </c>
      <c r="B35" s="283" t="s">
        <v>295</v>
      </c>
      <c r="C35" s="253" t="s">
        <v>26</v>
      </c>
      <c r="D35" s="282">
        <v>20</v>
      </c>
      <c r="E35" s="251"/>
      <c r="F35" s="250"/>
      <c r="G35" s="249"/>
    </row>
    <row r="36" spans="1:8" hidden="1">
      <c r="A36" s="531" t="s">
        <v>294</v>
      </c>
      <c r="B36" s="532"/>
      <c r="C36" s="532"/>
      <c r="D36" s="532"/>
      <c r="E36" s="532"/>
      <c r="F36" s="533"/>
      <c r="G36" s="249"/>
    </row>
    <row r="37" spans="1:8" hidden="1">
      <c r="A37" s="266" t="s">
        <v>19</v>
      </c>
      <c r="B37" s="281" t="s">
        <v>279</v>
      </c>
      <c r="C37" s="265"/>
      <c r="D37" s="264"/>
      <c r="E37" s="256"/>
      <c r="F37" s="255"/>
      <c r="G37" s="249"/>
    </row>
    <row r="38" spans="1:8" hidden="1">
      <c r="A38" s="259" t="s">
        <v>27</v>
      </c>
      <c r="B38" s="281" t="s">
        <v>278</v>
      </c>
      <c r="C38" s="263" t="s">
        <v>20</v>
      </c>
      <c r="D38" s="262"/>
      <c r="E38" s="256"/>
      <c r="F38" s="255"/>
      <c r="G38" s="249"/>
      <c r="H38" s="55"/>
    </row>
    <row r="39" spans="1:8" hidden="1">
      <c r="A39" s="261" t="s">
        <v>21</v>
      </c>
      <c r="B39" s="281" t="s">
        <v>277</v>
      </c>
      <c r="C39" s="260" t="s">
        <v>22</v>
      </c>
      <c r="D39" s="257"/>
      <c r="E39" s="256"/>
      <c r="F39" s="255"/>
      <c r="G39" s="249"/>
    </row>
    <row r="40" spans="1:8" hidden="1">
      <c r="A40" s="259" t="s">
        <v>23</v>
      </c>
      <c r="B40" s="281" t="s">
        <v>276</v>
      </c>
      <c r="C40" s="258" t="s">
        <v>24</v>
      </c>
      <c r="D40" s="257"/>
      <c r="E40" s="256"/>
      <c r="F40" s="255"/>
      <c r="G40" s="249"/>
    </row>
    <row r="41" spans="1:8" hidden="1">
      <c r="A41" s="254" t="s">
        <v>25</v>
      </c>
      <c r="B41" s="280" t="s">
        <v>275</v>
      </c>
      <c r="C41" s="253" t="s">
        <v>26</v>
      </c>
      <c r="D41" s="252"/>
      <c r="E41" s="251"/>
      <c r="F41" s="250"/>
      <c r="G41" s="249"/>
    </row>
    <row r="42" spans="1:8" hidden="1">
      <c r="A42" s="505" t="s">
        <v>293</v>
      </c>
      <c r="B42" s="506"/>
      <c r="C42" s="506"/>
      <c r="D42" s="506"/>
      <c r="E42" s="506"/>
      <c r="F42" s="507"/>
      <c r="G42" s="249"/>
    </row>
    <row r="43" spans="1:8" hidden="1">
      <c r="A43" s="266" t="s">
        <v>292</v>
      </c>
      <c r="B43" s="13" t="s">
        <v>274</v>
      </c>
      <c r="C43" s="265"/>
      <c r="D43" s="279"/>
      <c r="E43" s="278" t="s">
        <v>291</v>
      </c>
      <c r="F43" s="255"/>
      <c r="G43" s="242"/>
    </row>
    <row r="44" spans="1:8" hidden="1">
      <c r="A44" s="259" t="s">
        <v>27</v>
      </c>
      <c r="B44" s="13" t="s">
        <v>273</v>
      </c>
      <c r="C44" s="263" t="s">
        <v>20</v>
      </c>
      <c r="D44" s="277"/>
      <c r="E44" s="272"/>
      <c r="F44" s="271"/>
      <c r="G44" s="242"/>
    </row>
    <row r="45" spans="1:8" hidden="1">
      <c r="A45" s="261" t="s">
        <v>21</v>
      </c>
      <c r="B45" s="13" t="s">
        <v>272</v>
      </c>
      <c r="C45" s="260" t="s">
        <v>22</v>
      </c>
      <c r="D45" s="275"/>
      <c r="E45" s="276"/>
      <c r="F45" s="255"/>
      <c r="G45" s="249"/>
    </row>
    <row r="46" spans="1:8" hidden="1">
      <c r="A46" s="259" t="s">
        <v>23</v>
      </c>
      <c r="B46" s="13" t="s">
        <v>271</v>
      </c>
      <c r="C46" s="258" t="s">
        <v>24</v>
      </c>
      <c r="D46" s="275"/>
      <c r="E46" s="272"/>
      <c r="F46" s="271"/>
      <c r="G46" s="242"/>
    </row>
    <row r="47" spans="1:8" hidden="1">
      <c r="A47" s="274" t="s">
        <v>25</v>
      </c>
      <c r="B47" s="13" t="s">
        <v>270</v>
      </c>
      <c r="C47" s="258" t="s">
        <v>26</v>
      </c>
      <c r="D47" s="273"/>
      <c r="E47" s="272"/>
      <c r="F47" s="271"/>
      <c r="G47" s="242"/>
    </row>
    <row r="48" spans="1:8" hidden="1">
      <c r="A48" s="129" t="s">
        <v>290</v>
      </c>
      <c r="B48" s="13" t="s">
        <v>269</v>
      </c>
      <c r="C48" s="270"/>
      <c r="D48" s="269"/>
      <c r="E48" s="268"/>
      <c r="F48" s="267"/>
      <c r="G48" s="242"/>
    </row>
    <row r="49" spans="1:8" hidden="1">
      <c r="A49" s="525" t="s">
        <v>289</v>
      </c>
      <c r="B49" s="526"/>
      <c r="C49" s="526"/>
      <c r="D49" s="526"/>
      <c r="E49" s="526"/>
      <c r="F49" s="527"/>
      <c r="G49" s="249"/>
    </row>
    <row r="50" spans="1:8" hidden="1">
      <c r="A50" s="266" t="s">
        <v>19</v>
      </c>
      <c r="B50" s="13" t="s">
        <v>268</v>
      </c>
      <c r="C50" s="265"/>
      <c r="D50" s="264"/>
      <c r="E50" s="256"/>
      <c r="F50" s="255"/>
      <c r="G50" s="249"/>
    </row>
    <row r="51" spans="1:8" hidden="1">
      <c r="A51" s="259" t="s">
        <v>27</v>
      </c>
      <c r="B51" s="13" t="s">
        <v>288</v>
      </c>
      <c r="C51" s="263" t="s">
        <v>20</v>
      </c>
      <c r="D51" s="262"/>
      <c r="E51" s="256"/>
      <c r="F51" s="255"/>
      <c r="G51" s="249"/>
      <c r="H51" s="55"/>
    </row>
    <row r="52" spans="1:8" hidden="1">
      <c r="A52" s="261" t="s">
        <v>21</v>
      </c>
      <c r="B52" s="13" t="s">
        <v>287</v>
      </c>
      <c r="C52" s="260" t="s">
        <v>22</v>
      </c>
      <c r="D52" s="257"/>
      <c r="E52" s="256"/>
      <c r="F52" s="255"/>
      <c r="G52" s="249"/>
    </row>
    <row r="53" spans="1:8" hidden="1">
      <c r="A53" s="259" t="s">
        <v>23</v>
      </c>
      <c r="B53" s="13" t="s">
        <v>286</v>
      </c>
      <c r="C53" s="258" t="s">
        <v>24</v>
      </c>
      <c r="D53" s="257"/>
      <c r="E53" s="256"/>
      <c r="F53" s="255"/>
      <c r="G53" s="249"/>
    </row>
    <row r="54" spans="1:8" hidden="1">
      <c r="A54" s="254" t="s">
        <v>25</v>
      </c>
      <c r="B54" s="13" t="s">
        <v>285</v>
      </c>
      <c r="C54" s="253" t="s">
        <v>26</v>
      </c>
      <c r="D54" s="252"/>
      <c r="E54" s="251"/>
      <c r="F54" s="250"/>
      <c r="G54" s="249"/>
    </row>
    <row r="55" spans="1:8" hidden="1">
      <c r="A55" s="248"/>
      <c r="B55" s="247"/>
      <c r="C55" s="246"/>
      <c r="D55" s="245"/>
      <c r="E55" s="244"/>
      <c r="F55" s="243"/>
      <c r="G55" s="242"/>
    </row>
    <row r="57" spans="1:8">
      <c r="A57" s="529"/>
      <c r="B57" s="530"/>
      <c r="C57" s="530"/>
      <c r="D57" s="530"/>
      <c r="E57" s="530"/>
      <c r="F57" s="530"/>
      <c r="G57" s="241"/>
      <c r="H57" s="241"/>
    </row>
    <row r="58" spans="1:8" s="239" customFormat="1" ht="29.25" customHeight="1">
      <c r="A58" s="523" t="s">
        <v>413</v>
      </c>
      <c r="B58" s="530"/>
      <c r="C58" s="530"/>
      <c r="D58" s="530"/>
      <c r="E58" s="530"/>
      <c r="F58" s="530"/>
    </row>
    <row r="59" spans="1:8" s="239" customFormat="1" ht="13.5" customHeight="1">
      <c r="A59" s="240" t="s">
        <v>284</v>
      </c>
      <c r="B59" s="238"/>
      <c r="C59" s="238"/>
      <c r="D59" s="238"/>
      <c r="E59" s="238"/>
      <c r="F59" s="238"/>
    </row>
    <row r="60" spans="1:8" s="239" customFormat="1" ht="12.95" customHeight="1">
      <c r="A60" s="240" t="s">
        <v>283</v>
      </c>
      <c r="B60" s="238"/>
      <c r="C60" s="238"/>
      <c r="D60" s="238"/>
      <c r="E60" s="238"/>
      <c r="F60" s="238"/>
    </row>
    <row r="61" spans="1:8" ht="12.75" customHeight="1">
      <c r="A61" s="54"/>
      <c r="B61" s="238"/>
      <c r="C61" s="238"/>
      <c r="D61" s="238"/>
      <c r="E61" s="238"/>
      <c r="F61" s="238"/>
      <c r="G61" s="234"/>
      <c r="H61" s="237"/>
    </row>
    <row r="62" spans="1:8">
      <c r="E62" s="233"/>
      <c r="F62" s="233"/>
      <c r="G62" s="232"/>
    </row>
    <row r="63" spans="1:8">
      <c r="A63" s="529"/>
      <c r="B63" s="529"/>
      <c r="C63" s="529"/>
      <c r="D63" s="529"/>
      <c r="E63" s="529"/>
      <c r="F63" s="529"/>
      <c r="G63" s="234"/>
    </row>
    <row r="64" spans="1:8">
      <c r="A64" s="236" t="s">
        <v>282</v>
      </c>
      <c r="B64" s="235"/>
      <c r="C64" s="235"/>
      <c r="D64" s="235"/>
      <c r="E64" s="235"/>
      <c r="F64" s="235"/>
      <c r="G64" s="234"/>
    </row>
    <row r="65" spans="1:7">
      <c r="A65" s="528"/>
      <c r="B65" s="528"/>
      <c r="C65" s="528"/>
      <c r="D65" s="528"/>
      <c r="E65" s="528"/>
      <c r="F65" s="528"/>
      <c r="G65" s="232"/>
    </row>
  </sheetData>
  <mergeCells count="21">
    <mergeCell ref="A5:F5"/>
    <mergeCell ref="E12:F12"/>
    <mergeCell ref="A2:F2"/>
    <mergeCell ref="A24:F24"/>
    <mergeCell ref="A3:F3"/>
    <mergeCell ref="A30:F30"/>
    <mergeCell ref="E22:F22"/>
    <mergeCell ref="E10:F10"/>
    <mergeCell ref="A6:F6"/>
    <mergeCell ref="A42:F42"/>
    <mergeCell ref="A7:F7"/>
    <mergeCell ref="E13:F13"/>
    <mergeCell ref="E21:F21"/>
    <mergeCell ref="A14:F14"/>
    <mergeCell ref="A36:F36"/>
    <mergeCell ref="A23:F23"/>
    <mergeCell ref="A49:F49"/>
    <mergeCell ref="A65:F65"/>
    <mergeCell ref="A57:F57"/>
    <mergeCell ref="A63:F63"/>
    <mergeCell ref="A58:F58"/>
  </mergeCells>
  <dataValidations count="4">
    <dataValidation allowBlank="1" showInputMessage="1" showErrorMessage="1" sqref="D32:D35 D25:D26 D28:D29 D44:D47" xr:uid="{00000000-0002-0000-1000-000000000000}"/>
    <dataValidation type="whole" operator="greaterThanOrEqual" allowBlank="1" showInputMessage="1" showErrorMessage="1" sqref="D33 D45" xr:uid="{00000000-0002-0000-1000-000001000000}">
      <formula1>1</formula1>
    </dataValidation>
    <dataValidation type="decimal" operator="lessThanOrEqual" allowBlank="1" showInputMessage="1" showErrorMessage="1" sqref="D35 D47" xr:uid="{00000000-0002-0000-1000-000002000000}">
      <formula1>35</formula1>
    </dataValidation>
    <dataValidation type="whole" operator="greaterThanOrEqual" allowBlank="1" showInputMessage="1" showErrorMessage="1" sqref="D34 D46" xr:uid="{00000000-0002-0000-1000-000003000000}">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97" customWidth="1"/>
    <col min="2" max="2" width="2.7109375" style="97" customWidth="1"/>
    <col min="3" max="3" width="20.7109375" style="97" customWidth="1"/>
    <col min="4" max="4" width="10.85546875" style="97" customWidth="1"/>
    <col min="5" max="5" width="20.7109375" style="97" customWidth="1"/>
    <col min="6" max="6" width="16.140625" style="97" customWidth="1"/>
    <col min="7" max="7" width="2" style="97" customWidth="1"/>
    <col min="8" max="8" width="13.28515625" style="97" bestFit="1" customWidth="1"/>
    <col min="9" max="16384" width="11.42578125" style="97"/>
  </cols>
  <sheetData>
    <row r="1" spans="1:10" ht="20.25" customHeight="1">
      <c r="A1" s="494" t="s">
        <v>498</v>
      </c>
      <c r="B1" s="494"/>
      <c r="C1" s="494"/>
      <c r="D1" s="494"/>
      <c r="E1" s="494"/>
      <c r="F1" s="494"/>
    </row>
    <row r="2" spans="1:10" ht="12.95" customHeight="1">
      <c r="A2" s="494" t="s">
        <v>260</v>
      </c>
      <c r="B2" s="494"/>
      <c r="C2" s="494"/>
      <c r="D2" s="494"/>
      <c r="E2" s="494"/>
      <c r="F2" s="494"/>
    </row>
    <row r="3" spans="1:10" ht="12.95" customHeight="1">
      <c r="A3" s="20"/>
      <c r="B3" s="15"/>
      <c r="C3" s="15"/>
      <c r="D3" s="15"/>
      <c r="E3" s="15"/>
      <c r="F3" s="220"/>
    </row>
    <row r="4" spans="1:10" ht="18.75" customHeight="1">
      <c r="A4" s="495" t="s">
        <v>497</v>
      </c>
      <c r="B4" s="495"/>
      <c r="C4" s="495"/>
      <c r="D4" s="495"/>
      <c r="E4" s="495"/>
      <c r="F4" s="495"/>
    </row>
    <row r="5" spans="1:10" ht="12.95" customHeight="1">
      <c r="A5" s="20"/>
      <c r="B5" s="15"/>
      <c r="C5" s="15"/>
      <c r="D5" s="15"/>
      <c r="E5" s="15"/>
      <c r="F5" s="15"/>
    </row>
    <row r="6" spans="1:10" ht="12.95" customHeight="1">
      <c r="A6" s="15"/>
      <c r="B6" s="15"/>
      <c r="C6" s="15"/>
      <c r="D6" s="15"/>
      <c r="E6" s="15"/>
      <c r="F6" s="15"/>
    </row>
    <row r="7" spans="1:10" ht="12.95" customHeight="1">
      <c r="A7" s="496" t="s">
        <v>424</v>
      </c>
      <c r="B7" s="496"/>
      <c r="C7" s="496"/>
      <c r="D7" s="496"/>
      <c r="E7" s="496"/>
      <c r="F7" s="496"/>
    </row>
    <row r="8" spans="1:10" ht="12.95" customHeight="1">
      <c r="A8" s="497" t="s">
        <v>261</v>
      </c>
      <c r="B8" s="497"/>
      <c r="C8" s="497"/>
      <c r="D8" s="497"/>
      <c r="E8" s="383" t="s">
        <v>262</v>
      </c>
      <c r="F8" s="383" t="s">
        <v>263</v>
      </c>
      <c r="J8" s="221"/>
    </row>
    <row r="9" spans="1:10" ht="12.95" customHeight="1">
      <c r="A9" s="493" t="s">
        <v>264</v>
      </c>
      <c r="B9" s="493"/>
      <c r="C9" s="493"/>
      <c r="D9" s="493"/>
      <c r="E9" s="222" t="e">
        <f>F9/F22</f>
        <v>#REF!</v>
      </c>
      <c r="F9" s="223" t="e">
        <f>'1.0 - Mão de Obra Direta (MO)'!G62</f>
        <v>#REF!</v>
      </c>
      <c r="H9" s="224" t="e">
        <f>F9</f>
        <v>#REF!</v>
      </c>
      <c r="J9" s="221" t="e">
        <f>F9/F22</f>
        <v>#REF!</v>
      </c>
    </row>
    <row r="10" spans="1:10" ht="12.95" customHeight="1">
      <c r="A10" s="493" t="s">
        <v>265</v>
      </c>
      <c r="B10" s="493"/>
      <c r="C10" s="493"/>
      <c r="D10" s="493"/>
      <c r="E10" s="222" t="e">
        <f>F10/F22</f>
        <v>#REF!</v>
      </c>
      <c r="F10" s="223" t="e">
        <f>'2.0 - Custos Dependentes (MO)'!G136</f>
        <v>#REF!</v>
      </c>
      <c r="H10" s="224" t="e">
        <f t="shared" ref="H10:H13" si="0">F10</f>
        <v>#REF!</v>
      </c>
      <c r="J10" s="221" t="e">
        <f>H10/F22</f>
        <v>#REF!</v>
      </c>
    </row>
    <row r="11" spans="1:10" ht="12.95" customHeight="1">
      <c r="A11" s="493" t="s">
        <v>267</v>
      </c>
      <c r="B11" s="493"/>
      <c r="C11" s="493"/>
      <c r="D11" s="493"/>
      <c r="E11" s="222" t="e">
        <f>F11/F22</f>
        <v>#REF!</v>
      </c>
      <c r="F11" s="223">
        <f>'3.0 - Custos Dependentes (Km)'!G101</f>
        <v>46100.91</v>
      </c>
      <c r="H11" s="224">
        <f t="shared" si="0"/>
        <v>46100.91</v>
      </c>
      <c r="J11" s="221" t="e">
        <f>H11/F22</f>
        <v>#REF!</v>
      </c>
    </row>
    <row r="12" spans="1:10" ht="12.95" customHeight="1">
      <c r="A12" s="493" t="s">
        <v>229</v>
      </c>
      <c r="B12" s="493"/>
      <c r="C12" s="493"/>
      <c r="D12" s="493"/>
      <c r="E12" s="222" t="e">
        <f>F12/F22</f>
        <v>#REF!</v>
      </c>
      <c r="F12" s="223">
        <f>'4.0 - Custos Fixos'!G110</f>
        <v>22401.599999999999</v>
      </c>
      <c r="H12" s="224">
        <f t="shared" si="0"/>
        <v>22401.599999999999</v>
      </c>
      <c r="J12" s="221" t="e">
        <f>H12/F22</f>
        <v>#REF!</v>
      </c>
    </row>
    <row r="13" spans="1:10" ht="13.5" customHeight="1">
      <c r="A13" s="493" t="s">
        <v>492</v>
      </c>
      <c r="B13" s="493"/>
      <c r="C13" s="493"/>
      <c r="D13" s="493"/>
      <c r="E13" s="222" t="e">
        <f>F13/F22</f>
        <v>#REF!</v>
      </c>
      <c r="F13" s="223" t="e">
        <f>'5.0 - Custos Destinação'!E32*'Custos Totais RSS'!F16</f>
        <v>#REF!</v>
      </c>
      <c r="H13" s="224" t="e">
        <f t="shared" si="0"/>
        <v>#REF!</v>
      </c>
      <c r="J13" s="221" t="e">
        <f>H13/F22</f>
        <v>#REF!</v>
      </c>
    </row>
    <row r="14" spans="1:10" ht="12.95" customHeight="1">
      <c r="A14" s="545" t="s">
        <v>501</v>
      </c>
      <c r="B14" s="546"/>
      <c r="C14" s="546"/>
      <c r="D14" s="546"/>
      <c r="E14" s="546"/>
      <c r="F14" s="225" t="e">
        <f>SUM(F9:F13)</f>
        <v>#REF!</v>
      </c>
      <c r="H14" s="224" t="e">
        <f>SUM(H9:H13)</f>
        <v>#REF!</v>
      </c>
      <c r="J14" s="221"/>
    </row>
    <row r="15" spans="1:10" ht="12.95" customHeight="1">
      <c r="A15" s="226"/>
      <c r="B15" s="141"/>
      <c r="C15" s="141"/>
      <c r="D15" s="141"/>
      <c r="E15" s="141"/>
      <c r="F15" s="227"/>
      <c r="H15" s="224"/>
      <c r="J15" s="221"/>
    </row>
    <row r="16" spans="1:10" ht="21.75" customHeight="1">
      <c r="A16" s="499" t="s">
        <v>425</v>
      </c>
      <c r="B16" s="499"/>
      <c r="C16" s="499"/>
      <c r="D16" s="499"/>
      <c r="E16" s="499"/>
      <c r="F16" s="382" t="e">
        <f>TRUNC('Dados Gerais RSS'!D17*'Dados Gerais RSS'!D12*1000,2)</f>
        <v>#REF!</v>
      </c>
      <c r="H16" s="224"/>
      <c r="J16" s="221"/>
    </row>
    <row r="17" spans="1:11" ht="12.95" customHeight="1">
      <c r="A17" s="141"/>
      <c r="B17" s="141"/>
      <c r="C17" s="141"/>
      <c r="D17" s="141"/>
      <c r="E17" s="141"/>
      <c r="F17" s="67"/>
      <c r="H17" s="224"/>
      <c r="J17" s="221"/>
    </row>
    <row r="18" spans="1:11" ht="18" customHeight="1">
      <c r="A18" s="499" t="s">
        <v>426</v>
      </c>
      <c r="B18" s="499"/>
      <c r="C18" s="499"/>
      <c r="D18" s="499"/>
      <c r="E18" s="499"/>
      <c r="F18" s="382" t="e">
        <f>TRUNC(F14/F16,2)</f>
        <v>#REF!</v>
      </c>
      <c r="H18" s="224" t="e">
        <f>H14+F20</f>
        <v>#REF!</v>
      </c>
      <c r="I18" s="97" t="e">
        <f>F18*E20</f>
        <v>#REF!</v>
      </c>
      <c r="J18" s="221" t="e">
        <f>1-H14/H18</f>
        <v>#REF!</v>
      </c>
      <c r="K18" s="224"/>
    </row>
    <row r="19" spans="1:11" ht="12.95" customHeight="1">
      <c r="A19" s="226"/>
      <c r="B19" s="141"/>
      <c r="C19" s="141"/>
      <c r="D19" s="141"/>
      <c r="E19" s="141"/>
      <c r="F19" s="227"/>
      <c r="H19" s="224"/>
      <c r="J19" s="221"/>
    </row>
    <row r="20" spans="1:11" ht="12.95" customHeight="1">
      <c r="A20" s="499" t="s">
        <v>266</v>
      </c>
      <c r="B20" s="499"/>
      <c r="C20" s="499"/>
      <c r="D20" s="499"/>
      <c r="E20" s="228">
        <v>0.2339</v>
      </c>
      <c r="F20" s="382" t="e">
        <f>TRUNC(F14*E20,2)</f>
        <v>#REF!</v>
      </c>
      <c r="H20" s="224"/>
      <c r="J20" s="221"/>
    </row>
    <row r="21" spans="1:11" ht="12.95" customHeight="1">
      <c r="A21" s="226"/>
      <c r="B21" s="141"/>
      <c r="C21" s="141"/>
      <c r="D21" s="141"/>
      <c r="E21" s="141"/>
      <c r="F21" s="227"/>
      <c r="H21" s="224"/>
      <c r="J21" s="221"/>
    </row>
    <row r="22" spans="1:11" ht="12.95" customHeight="1">
      <c r="A22" s="545" t="s">
        <v>499</v>
      </c>
      <c r="B22" s="546"/>
      <c r="C22" s="546"/>
      <c r="D22" s="546"/>
      <c r="E22" s="546"/>
      <c r="F22" s="225" t="e">
        <f>F14+F20</f>
        <v>#REF!</v>
      </c>
      <c r="H22" s="224" t="e">
        <f>F22/12</f>
        <v>#REF!</v>
      </c>
      <c r="J22" s="221"/>
    </row>
    <row r="23" spans="1:11" ht="12.95" customHeight="1">
      <c r="A23" s="141"/>
      <c r="B23" s="141"/>
      <c r="C23" s="141"/>
      <c r="D23" s="141"/>
      <c r="E23" s="141"/>
      <c r="F23" s="67"/>
      <c r="H23" s="224"/>
      <c r="J23" s="221"/>
    </row>
    <row r="24" spans="1:11" ht="12.95" customHeight="1">
      <c r="A24" s="229"/>
      <c r="B24" s="22"/>
      <c r="C24" s="22"/>
      <c r="D24" s="22"/>
      <c r="E24" s="22"/>
      <c r="F24" s="227"/>
      <c r="G24" s="224"/>
    </row>
    <row r="25" spans="1:11" ht="12.95" customHeight="1" thickBot="1">
      <c r="A25" s="547" t="s">
        <v>500</v>
      </c>
      <c r="B25" s="548"/>
      <c r="C25" s="548"/>
      <c r="D25" s="548"/>
      <c r="E25" s="548"/>
      <c r="F25" s="400" t="e">
        <f>TRUNC(F22/F16,9)</f>
        <v>#REF!</v>
      </c>
      <c r="G25" s="224"/>
      <c r="H25" s="399" t="e">
        <f>F16*F25</f>
        <v>#REF!</v>
      </c>
    </row>
    <row r="26" spans="1:11" ht="12.95" customHeight="1">
      <c r="A26" s="498"/>
      <c r="B26" s="498"/>
      <c r="C26" s="498"/>
      <c r="D26" s="498"/>
      <c r="E26" s="498"/>
      <c r="F26" s="498"/>
    </row>
    <row r="28" spans="1:11" ht="28.5" customHeight="1">
      <c r="A28" s="523" t="s">
        <v>502</v>
      </c>
      <c r="B28" s="523"/>
      <c r="C28" s="523"/>
      <c r="D28" s="523"/>
      <c r="E28" s="523"/>
      <c r="F28" s="523"/>
    </row>
  </sheetData>
  <mergeCells count="18">
    <mergeCell ref="A28:F28"/>
    <mergeCell ref="A10:D10"/>
    <mergeCell ref="A11:D11"/>
    <mergeCell ref="A12:D12"/>
    <mergeCell ref="A13:D13"/>
    <mergeCell ref="A14:E14"/>
    <mergeCell ref="A16:E16"/>
    <mergeCell ref="A18:E18"/>
    <mergeCell ref="A20:D20"/>
    <mergeCell ref="A22:E22"/>
    <mergeCell ref="A25:E25"/>
    <mergeCell ref="A26:F26"/>
    <mergeCell ref="A9:D9"/>
    <mergeCell ref="A1:F1"/>
    <mergeCell ref="A2:F2"/>
    <mergeCell ref="A4:F4"/>
    <mergeCell ref="A7:F7"/>
    <mergeCell ref="A8:D8"/>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55" customWidth="1"/>
    <col min="2" max="2" width="4.5703125" style="55" customWidth="1"/>
    <col min="3" max="3" width="25.140625" style="55" customWidth="1"/>
    <col min="4" max="4" width="2.140625" style="55" bestFit="1" customWidth="1"/>
    <col min="5" max="5" width="15.42578125" style="55" bestFit="1" customWidth="1"/>
    <col min="6" max="6" width="2.140625" style="55" bestFit="1" customWidth="1"/>
    <col min="7" max="7" width="23.140625" style="55" bestFit="1" customWidth="1"/>
    <col min="8" max="8" width="46.140625" style="311" customWidth="1"/>
    <col min="9" max="16384" width="9.140625" style="55"/>
  </cols>
  <sheetData>
    <row r="1" spans="1:8">
      <c r="A1" s="508" t="s">
        <v>70</v>
      </c>
      <c r="B1" s="508"/>
      <c r="C1" s="508"/>
      <c r="D1" s="508"/>
      <c r="E1" s="508"/>
      <c r="F1" s="508"/>
      <c r="G1" s="508"/>
    </row>
    <row r="2" spans="1:8">
      <c r="A2" s="509" t="s">
        <v>71</v>
      </c>
      <c r="B2" s="509"/>
      <c r="C2" s="509"/>
      <c r="D2" s="509" t="s">
        <v>72</v>
      </c>
      <c r="E2" s="509"/>
      <c r="F2" s="509"/>
      <c r="G2" s="509"/>
    </row>
    <row r="3" spans="1:8">
      <c r="A3" s="513" t="e">
        <f>G62</f>
        <v>#REF!</v>
      </c>
      <c r="B3" s="514"/>
      <c r="C3" s="515"/>
      <c r="D3" s="510" t="e">
        <f>A3/'Custos Totais RSS'!F22</f>
        <v>#REF!</v>
      </c>
      <c r="E3" s="510"/>
      <c r="F3" s="510"/>
      <c r="G3" s="510"/>
    </row>
    <row r="4" spans="1:8">
      <c r="A4" s="312"/>
      <c r="B4" s="313"/>
      <c r="C4" s="313"/>
      <c r="D4" s="314"/>
      <c r="E4" s="314"/>
      <c r="F4" s="314"/>
      <c r="G4" s="315"/>
    </row>
    <row r="5" spans="1:8">
      <c r="A5" s="94" t="s">
        <v>329</v>
      </c>
      <c r="B5" s="95"/>
      <c r="C5" s="95"/>
      <c r="D5" s="95"/>
      <c r="E5" s="95"/>
      <c r="F5" s="95"/>
      <c r="G5" s="96"/>
    </row>
    <row r="6" spans="1:8" ht="14.25">
      <c r="A6" s="59" t="s">
        <v>331</v>
      </c>
      <c r="B6" s="57"/>
      <c r="C6" s="57"/>
      <c r="D6" s="57"/>
      <c r="E6" s="57"/>
      <c r="F6" s="57"/>
      <c r="G6" s="58"/>
    </row>
    <row r="7" spans="1:8">
      <c r="A7" s="17" t="e">
        <f>#REF!</f>
        <v>#REF!</v>
      </c>
      <c r="B7" s="60" t="s">
        <v>73</v>
      </c>
      <c r="C7" s="318">
        <v>1</v>
      </c>
      <c r="D7" s="60" t="s">
        <v>74</v>
      </c>
      <c r="E7" s="61" t="e">
        <f>A7*C7</f>
        <v>#REF!</v>
      </c>
      <c r="F7" s="60"/>
      <c r="G7" s="58"/>
    </row>
    <row r="8" spans="1:8">
      <c r="A8" s="62" t="s">
        <v>477</v>
      </c>
      <c r="B8" s="57"/>
      <c r="C8" s="61" t="s">
        <v>75</v>
      </c>
      <c r="D8" s="57"/>
      <c r="E8" s="57"/>
      <c r="F8" s="57"/>
      <c r="G8" s="58"/>
    </row>
    <row r="9" spans="1:8">
      <c r="A9" s="63" t="s">
        <v>76</v>
      </c>
      <c r="B9" s="57"/>
      <c r="C9" s="61" t="s">
        <v>77</v>
      </c>
      <c r="D9" s="57"/>
      <c r="E9" s="57"/>
      <c r="F9" s="57"/>
      <c r="G9" s="58"/>
    </row>
    <row r="10" spans="1:8" ht="14.25">
      <c r="A10" s="319" t="s">
        <v>332</v>
      </c>
      <c r="B10" s="57"/>
      <c r="C10" s="57"/>
      <c r="D10" s="57"/>
      <c r="E10" s="57"/>
      <c r="F10" s="57"/>
      <c r="G10" s="58"/>
    </row>
    <row r="11" spans="1:8">
      <c r="A11" s="17" t="e">
        <f>#REF!</f>
        <v>#REF!</v>
      </c>
      <c r="B11" s="60" t="s">
        <v>73</v>
      </c>
      <c r="C11" s="320">
        <f>(('Dados Gerais RSS'!D33)*1)</f>
        <v>1</v>
      </c>
      <c r="D11" s="60" t="s">
        <v>74</v>
      </c>
      <c r="E11" s="61" t="e">
        <f>A11*C11</f>
        <v>#REF!</v>
      </c>
      <c r="F11" s="57"/>
      <c r="G11" s="58"/>
    </row>
    <row r="12" spans="1:8">
      <c r="A12" s="62" t="s">
        <v>78</v>
      </c>
      <c r="B12" s="57"/>
      <c r="C12" s="61" t="s">
        <v>75</v>
      </c>
      <c r="D12" s="57"/>
      <c r="E12" s="57"/>
      <c r="F12" s="57"/>
      <c r="G12" s="58"/>
      <c r="H12" s="321"/>
    </row>
    <row r="13" spans="1:8">
      <c r="A13" s="65" t="s">
        <v>79</v>
      </c>
      <c r="B13" s="57"/>
      <c r="C13" s="61" t="s">
        <v>77</v>
      </c>
      <c r="D13" s="57"/>
      <c r="E13" s="57"/>
      <c r="F13" s="57"/>
      <c r="G13" s="58"/>
      <c r="H13" s="321"/>
    </row>
    <row r="14" spans="1:8">
      <c r="A14" s="63"/>
      <c r="B14" s="57"/>
      <c r="C14" s="61"/>
      <c r="D14" s="57"/>
      <c r="E14" s="57"/>
      <c r="F14" s="57"/>
      <c r="G14" s="58"/>
    </row>
    <row r="15" spans="1:8">
      <c r="A15" s="61"/>
      <c r="B15" s="57"/>
      <c r="C15" s="61"/>
      <c r="D15" s="57"/>
      <c r="E15" s="57"/>
      <c r="F15" s="57"/>
      <c r="G15" s="58"/>
    </row>
    <row r="16" spans="1:8">
      <c r="A16" s="503" t="s">
        <v>80</v>
      </c>
      <c r="B16" s="504"/>
      <c r="C16" s="504"/>
      <c r="D16" s="504"/>
      <c r="E16" s="504"/>
      <c r="F16" s="504"/>
      <c r="G16" s="66" t="e">
        <f>E11</f>
        <v>#REF!</v>
      </c>
    </row>
    <row r="17" spans="1:7">
      <c r="A17" s="503" t="s">
        <v>81</v>
      </c>
      <c r="B17" s="504"/>
      <c r="C17" s="504"/>
      <c r="D17" s="504"/>
      <c r="E17" s="504"/>
      <c r="F17" s="504"/>
      <c r="G17" s="66" t="e">
        <f>E7</f>
        <v>#REF!</v>
      </c>
    </row>
    <row r="18" spans="1:7">
      <c r="A18" s="61"/>
      <c r="B18" s="57"/>
      <c r="C18" s="61"/>
      <c r="D18" s="57"/>
      <c r="E18" s="57"/>
      <c r="F18" s="57"/>
      <c r="G18" s="58"/>
    </row>
    <row r="19" spans="1:7">
      <c r="A19" s="61"/>
      <c r="B19" s="57"/>
      <c r="C19" s="61"/>
      <c r="D19" s="57"/>
      <c r="E19" s="57"/>
      <c r="F19" s="57"/>
      <c r="G19" s="67">
        <f>C7+C11</f>
        <v>2</v>
      </c>
    </row>
    <row r="20" spans="1:7">
      <c r="A20" s="61"/>
      <c r="B20" s="57"/>
      <c r="C20" s="61"/>
      <c r="D20" s="57"/>
      <c r="E20" s="57"/>
      <c r="F20" s="57"/>
      <c r="G20" s="68" t="s">
        <v>82</v>
      </c>
    </row>
    <row r="21" spans="1:7">
      <c r="A21" s="505" t="s">
        <v>333</v>
      </c>
      <c r="B21" s="506"/>
      <c r="C21" s="506"/>
      <c r="D21" s="506"/>
      <c r="E21" s="506"/>
      <c r="F21" s="506"/>
      <c r="G21" s="507"/>
    </row>
    <row r="22" spans="1:7">
      <c r="A22" s="549" t="s">
        <v>83</v>
      </c>
      <c r="B22" s="550"/>
      <c r="C22" s="550"/>
      <c r="D22" s="550"/>
      <c r="E22" s="550"/>
      <c r="F22" s="550"/>
      <c r="G22" s="551"/>
    </row>
    <row r="23" spans="1:7">
      <c r="A23" s="62"/>
      <c r="B23" s="67"/>
      <c r="C23" s="67"/>
      <c r="D23" s="67"/>
      <c r="E23" s="67"/>
      <c r="F23" s="67"/>
      <c r="G23" s="69"/>
    </row>
    <row r="24" spans="1:7">
      <c r="A24" s="70" t="s">
        <v>84</v>
      </c>
      <c r="B24" s="71"/>
      <c r="C24" s="71" t="s">
        <v>85</v>
      </c>
      <c r="D24" s="71"/>
      <c r="E24" s="71" t="s">
        <v>86</v>
      </c>
      <c r="F24" s="71"/>
      <c r="G24" s="72" t="s">
        <v>87</v>
      </c>
    </row>
    <row r="25" spans="1:7">
      <c r="A25" s="62"/>
      <c r="B25" s="67"/>
      <c r="C25" s="67"/>
      <c r="D25" s="67"/>
      <c r="E25" s="67"/>
      <c r="F25" s="67"/>
      <c r="G25" s="69"/>
    </row>
    <row r="26" spans="1:7">
      <c r="A26" s="74" t="s">
        <v>88</v>
      </c>
      <c r="B26" s="57"/>
      <c r="C26" s="61" t="s">
        <v>89</v>
      </c>
      <c r="D26" s="57"/>
      <c r="E26" s="75">
        <v>0.2</v>
      </c>
      <c r="F26" s="57"/>
      <c r="G26" s="76" t="e">
        <f>TRUNC($G$16*E26,2)</f>
        <v>#REF!</v>
      </c>
    </row>
    <row r="27" spans="1:7">
      <c r="A27" s="74" t="s">
        <v>90</v>
      </c>
      <c r="B27" s="57"/>
      <c r="C27" s="61" t="s">
        <v>89</v>
      </c>
      <c r="D27" s="57"/>
      <c r="E27" s="75">
        <v>1.4999999999999999E-2</v>
      </c>
      <c r="F27" s="57"/>
      <c r="G27" s="76" t="e">
        <f t="shared" ref="G27:G33" si="0">$G$16*E27</f>
        <v>#REF!</v>
      </c>
    </row>
    <row r="28" spans="1:7">
      <c r="A28" s="74" t="s">
        <v>91</v>
      </c>
      <c r="B28" s="57"/>
      <c r="C28" s="61" t="s">
        <v>89</v>
      </c>
      <c r="D28" s="57"/>
      <c r="E28" s="75">
        <v>0.01</v>
      </c>
      <c r="F28" s="57"/>
      <c r="G28" s="76" t="e">
        <f t="shared" si="0"/>
        <v>#REF!</v>
      </c>
    </row>
    <row r="29" spans="1:7">
      <c r="A29" s="74" t="s">
        <v>92</v>
      </c>
      <c r="B29" s="57"/>
      <c r="C29" s="61" t="s">
        <v>89</v>
      </c>
      <c r="D29" s="57"/>
      <c r="E29" s="75">
        <v>2E-3</v>
      </c>
      <c r="F29" s="57"/>
      <c r="G29" s="76" t="e">
        <f t="shared" si="0"/>
        <v>#REF!</v>
      </c>
    </row>
    <row r="30" spans="1:7">
      <c r="A30" s="74" t="s">
        <v>93</v>
      </c>
      <c r="B30" s="57"/>
      <c r="C30" s="61" t="s">
        <v>89</v>
      </c>
      <c r="D30" s="57"/>
      <c r="E30" s="75">
        <v>6.0000000000000001E-3</v>
      </c>
      <c r="F30" s="57"/>
      <c r="G30" s="76" t="e">
        <f t="shared" si="0"/>
        <v>#REF!</v>
      </c>
    </row>
    <row r="31" spans="1:7">
      <c r="A31" s="74" t="s">
        <v>94</v>
      </c>
      <c r="B31" s="57"/>
      <c r="C31" s="61" t="s">
        <v>89</v>
      </c>
      <c r="D31" s="57"/>
      <c r="E31" s="75">
        <v>2.5000000000000001E-2</v>
      </c>
      <c r="F31" s="57"/>
      <c r="G31" s="76" t="e">
        <f t="shared" si="0"/>
        <v>#REF!</v>
      </c>
    </row>
    <row r="32" spans="1:7">
      <c r="A32" s="74" t="s">
        <v>95</v>
      </c>
      <c r="B32" s="57"/>
      <c r="C32" s="61" t="s">
        <v>89</v>
      </c>
      <c r="D32" s="57"/>
      <c r="E32" s="75">
        <v>0.02</v>
      </c>
      <c r="F32" s="57"/>
      <c r="G32" s="76" t="e">
        <f t="shared" si="0"/>
        <v>#REF!</v>
      </c>
    </row>
    <row r="33" spans="1:7">
      <c r="A33" s="74" t="s">
        <v>96</v>
      </c>
      <c r="B33" s="57"/>
      <c r="C33" s="61" t="s">
        <v>89</v>
      </c>
      <c r="D33" s="57"/>
      <c r="E33" s="75">
        <v>0.08</v>
      </c>
      <c r="F33" s="57"/>
      <c r="G33" s="76" t="e">
        <f t="shared" si="0"/>
        <v>#REF!</v>
      </c>
    </row>
    <row r="34" spans="1:7">
      <c r="A34" s="56" t="s">
        <v>97</v>
      </c>
      <c r="B34" s="77"/>
      <c r="C34" s="67"/>
      <c r="D34" s="77"/>
      <c r="E34" s="78">
        <f>SUM(E26:E33)</f>
        <v>0.3580000000000001</v>
      </c>
      <c r="F34" s="77"/>
      <c r="G34" s="69" t="e">
        <f>SUM(G26:G33)</f>
        <v>#REF!</v>
      </c>
    </row>
    <row r="35" spans="1:7">
      <c r="A35" s="56"/>
      <c r="B35" s="77"/>
      <c r="C35" s="67"/>
      <c r="D35" s="77"/>
      <c r="E35" s="78"/>
      <c r="F35" s="77"/>
      <c r="G35" s="69"/>
    </row>
    <row r="36" spans="1:7">
      <c r="A36" s="62" t="s">
        <v>98</v>
      </c>
      <c r="B36" s="77"/>
      <c r="C36" s="67"/>
      <c r="D36" s="77"/>
      <c r="E36" s="78"/>
      <c r="F36" s="77"/>
      <c r="G36" s="69"/>
    </row>
    <row r="37" spans="1:7">
      <c r="A37" s="74" t="s">
        <v>99</v>
      </c>
      <c r="B37" s="57"/>
      <c r="C37" s="61" t="s">
        <v>100</v>
      </c>
      <c r="D37" s="57"/>
      <c r="E37" s="75">
        <v>0.121</v>
      </c>
      <c r="F37" s="57"/>
      <c r="G37" s="76" t="e">
        <f t="shared" ref="G37:G42" si="1">$G$16*E37</f>
        <v>#REF!</v>
      </c>
    </row>
    <row r="38" spans="1:7">
      <c r="A38" s="74" t="s">
        <v>101</v>
      </c>
      <c r="B38" s="57"/>
      <c r="C38" s="61" t="s">
        <v>102</v>
      </c>
      <c r="D38" s="57"/>
      <c r="E38" s="75">
        <v>2.1000000000000001E-2</v>
      </c>
      <c r="F38" s="57"/>
      <c r="G38" s="76" t="e">
        <f t="shared" si="1"/>
        <v>#REF!</v>
      </c>
    </row>
    <row r="39" spans="1:7">
      <c r="A39" s="74" t="s">
        <v>103</v>
      </c>
      <c r="B39" s="57"/>
      <c r="C39" s="61" t="s">
        <v>104</v>
      </c>
      <c r="D39" s="57"/>
      <c r="E39" s="75">
        <v>1.4999999999999999E-2</v>
      </c>
      <c r="F39" s="57"/>
      <c r="G39" s="76" t="e">
        <f t="shared" si="1"/>
        <v>#REF!</v>
      </c>
    </row>
    <row r="40" spans="1:7">
      <c r="A40" s="74" t="s">
        <v>105</v>
      </c>
      <c r="B40" s="57"/>
      <c r="C40" s="61" t="s">
        <v>106</v>
      </c>
      <c r="D40" s="57"/>
      <c r="E40" s="75">
        <v>1E-3</v>
      </c>
      <c r="F40" s="77"/>
      <c r="G40" s="76" t="e">
        <f t="shared" si="1"/>
        <v>#REF!</v>
      </c>
    </row>
    <row r="41" spans="1:7">
      <c r="A41" s="74" t="s">
        <v>107</v>
      </c>
      <c r="B41" s="57"/>
      <c r="C41" s="61" t="s">
        <v>108</v>
      </c>
      <c r="D41" s="57"/>
      <c r="E41" s="75">
        <v>9.0999999999999998E-2</v>
      </c>
      <c r="F41" s="77"/>
      <c r="G41" s="76" t="e">
        <f t="shared" si="1"/>
        <v>#REF!</v>
      </c>
    </row>
    <row r="42" spans="1:7">
      <c r="A42" s="74" t="s">
        <v>109</v>
      </c>
      <c r="B42" s="57"/>
      <c r="C42" s="61" t="s">
        <v>110</v>
      </c>
      <c r="D42" s="57"/>
      <c r="E42" s="75">
        <v>7.0000000000000007E-2</v>
      </c>
      <c r="F42" s="77"/>
      <c r="G42" s="76" t="e">
        <f t="shared" si="1"/>
        <v>#REF!</v>
      </c>
    </row>
    <row r="43" spans="1:7">
      <c r="A43" s="56" t="s">
        <v>111</v>
      </c>
      <c r="B43" s="77"/>
      <c r="C43" s="67"/>
      <c r="D43" s="77"/>
      <c r="E43" s="78">
        <f>SUM(E37:E42)</f>
        <v>0.31899999999999995</v>
      </c>
      <c r="F43" s="77"/>
      <c r="G43" s="69" t="e">
        <f>SUM(G37:G42)</f>
        <v>#REF!</v>
      </c>
    </row>
    <row r="44" spans="1:7">
      <c r="A44" s="56"/>
      <c r="B44" s="77"/>
      <c r="C44" s="67"/>
      <c r="D44" s="77"/>
      <c r="E44" s="78"/>
      <c r="F44" s="77"/>
      <c r="G44" s="69"/>
    </row>
    <row r="45" spans="1:7">
      <c r="A45" s="62" t="s">
        <v>112</v>
      </c>
      <c r="B45" s="77"/>
      <c r="C45" s="67"/>
      <c r="D45" s="77"/>
      <c r="E45" s="78"/>
      <c r="F45" s="77"/>
      <c r="G45" s="69"/>
    </row>
    <row r="46" spans="1:7">
      <c r="A46" s="74" t="s">
        <v>113</v>
      </c>
      <c r="B46" s="57"/>
      <c r="C46" s="61" t="s">
        <v>114</v>
      </c>
      <c r="D46" s="57"/>
      <c r="E46" s="75">
        <v>3.6999999999999998E-2</v>
      </c>
      <c r="F46" s="57"/>
      <c r="G46" s="76" t="e">
        <f>$G$16*E46</f>
        <v>#REF!</v>
      </c>
    </row>
    <row r="47" spans="1:7">
      <c r="A47" s="74" t="s">
        <v>113</v>
      </c>
      <c r="B47" s="57"/>
      <c r="C47" s="61" t="s">
        <v>115</v>
      </c>
      <c r="D47" s="57"/>
      <c r="E47" s="75">
        <v>8.9999999999999993E-3</v>
      </c>
      <c r="F47" s="57"/>
      <c r="G47" s="76" t="e">
        <f>$G$16*E47</f>
        <v>#REF!</v>
      </c>
    </row>
    <row r="48" spans="1:7">
      <c r="A48" s="74" t="s">
        <v>116</v>
      </c>
      <c r="B48" s="57"/>
      <c r="C48" s="61" t="s">
        <v>117</v>
      </c>
      <c r="D48" s="57"/>
      <c r="E48" s="75">
        <v>7.0000000000000001E-3</v>
      </c>
      <c r="F48" s="57"/>
      <c r="G48" s="76" t="e">
        <f>$G$16*E48</f>
        <v>#REF!</v>
      </c>
    </row>
    <row r="49" spans="1:8">
      <c r="A49" s="74" t="s">
        <v>118</v>
      </c>
      <c r="B49" s="57"/>
      <c r="C49" s="61" t="s">
        <v>119</v>
      </c>
      <c r="D49" s="57"/>
      <c r="E49" s="75">
        <v>1.7999999999999999E-2</v>
      </c>
      <c r="F49" s="57"/>
      <c r="G49" s="76" t="e">
        <f>$G$16*E49</f>
        <v>#REF!</v>
      </c>
    </row>
    <row r="50" spans="1:8">
      <c r="A50" s="56" t="s">
        <v>120</v>
      </c>
      <c r="B50" s="77"/>
      <c r="C50" s="67"/>
      <c r="D50" s="77"/>
      <c r="E50" s="78">
        <f>SUM(E46:E49)</f>
        <v>7.0999999999999994E-2</v>
      </c>
      <c r="F50" s="77"/>
      <c r="G50" s="69" t="e">
        <f>SUM(G46:G49)</f>
        <v>#REF!</v>
      </c>
    </row>
    <row r="51" spans="1:8">
      <c r="A51" s="74"/>
      <c r="B51" s="57"/>
      <c r="C51" s="61"/>
      <c r="D51" s="57"/>
      <c r="E51" s="75"/>
      <c r="F51" s="57"/>
      <c r="G51" s="76"/>
    </row>
    <row r="52" spans="1:8">
      <c r="A52" s="62" t="s">
        <v>121</v>
      </c>
      <c r="B52" s="57"/>
      <c r="C52" s="61"/>
      <c r="D52" s="57"/>
      <c r="E52" s="75"/>
      <c r="F52" s="57"/>
      <c r="G52" s="76"/>
    </row>
    <row r="53" spans="1:8">
      <c r="A53" s="74" t="s">
        <v>122</v>
      </c>
      <c r="B53" s="57"/>
      <c r="C53" s="61" t="s">
        <v>123</v>
      </c>
      <c r="D53" s="57"/>
      <c r="E53" s="75">
        <v>0.11700000000000001</v>
      </c>
      <c r="F53" s="57"/>
      <c r="G53" s="76" t="e">
        <f>$G$16*E53</f>
        <v>#REF!</v>
      </c>
    </row>
    <row r="54" spans="1:8">
      <c r="A54" s="56" t="s">
        <v>124</v>
      </c>
      <c r="B54" s="77"/>
      <c r="C54" s="77"/>
      <c r="D54" s="77"/>
      <c r="E54" s="78">
        <f>SUM(E53)</f>
        <v>0.11700000000000001</v>
      </c>
      <c r="F54" s="57"/>
      <c r="G54" s="69" t="e">
        <f>SUM(G53)</f>
        <v>#REF!</v>
      </c>
    </row>
    <row r="55" spans="1:8">
      <c r="A55" s="74"/>
      <c r="B55" s="57"/>
      <c r="C55" s="57"/>
      <c r="D55" s="57"/>
      <c r="E55" s="57"/>
      <c r="F55" s="57"/>
      <c r="G55" s="79"/>
    </row>
    <row r="56" spans="1:8" ht="15">
      <c r="A56" s="80" t="s">
        <v>125</v>
      </c>
      <c r="B56" s="20"/>
      <c r="C56" s="67" t="e">
        <f>G16</f>
        <v>#REF!</v>
      </c>
      <c r="D56" s="81" t="s">
        <v>73</v>
      </c>
      <c r="E56" s="82">
        <f>E54+E50+E43+E34</f>
        <v>0.86499999999999999</v>
      </c>
      <c r="F56" s="81" t="s">
        <v>74</v>
      </c>
      <c r="G56" s="69" t="e">
        <f>G54+G50+G43+G34</f>
        <v>#REF!</v>
      </c>
    </row>
    <row r="57" spans="1:8">
      <c r="A57" s="83"/>
      <c r="B57" s="15"/>
      <c r="C57" s="84" t="s">
        <v>126</v>
      </c>
      <c r="D57" s="15"/>
      <c r="E57" s="13" t="s">
        <v>127</v>
      </c>
      <c r="F57" s="15"/>
      <c r="G57" s="85"/>
    </row>
    <row r="58" spans="1:8">
      <c r="A58" s="83"/>
      <c r="B58" s="15"/>
      <c r="C58" s="26"/>
      <c r="D58" s="15"/>
      <c r="E58" s="15"/>
      <c r="F58" s="15"/>
      <c r="G58" s="85"/>
    </row>
    <row r="59" spans="1:8" ht="15">
      <c r="A59" s="86" t="s">
        <v>128</v>
      </c>
      <c r="B59" s="57"/>
      <c r="C59" s="61" t="e">
        <f>C56+G17</f>
        <v>#REF!</v>
      </c>
      <c r="D59" s="60" t="s">
        <v>129</v>
      </c>
      <c r="E59" s="61" t="e">
        <f>G56</f>
        <v>#REF!</v>
      </c>
      <c r="F59" s="60" t="s">
        <v>74</v>
      </c>
      <c r="G59" s="69" t="e">
        <f>C59+E59</f>
        <v>#REF!</v>
      </c>
    </row>
    <row r="60" spans="1:8">
      <c r="A60" s="63"/>
      <c r="B60" s="87"/>
      <c r="C60" s="87" t="s">
        <v>334</v>
      </c>
      <c r="D60" s="57"/>
      <c r="E60" s="61" t="s">
        <v>130</v>
      </c>
      <c r="F60" s="57"/>
      <c r="G60" s="88"/>
    </row>
    <row r="61" spans="1:8">
      <c r="A61" s="63"/>
      <c r="B61" s="87"/>
      <c r="C61" s="87"/>
      <c r="D61" s="57"/>
      <c r="E61" s="61"/>
      <c r="F61" s="57"/>
      <c r="G61" s="88"/>
    </row>
    <row r="62" spans="1:8" ht="15">
      <c r="A62" s="86" t="s">
        <v>131</v>
      </c>
      <c r="B62" s="57"/>
      <c r="C62" s="61">
        <f>'Dados Gerais RSS'!D12</f>
        <v>260</v>
      </c>
      <c r="D62" s="60"/>
      <c r="E62" s="61" t="e">
        <f>TRUNC(G59/'Dados Gerais RSS'!D13,2)</f>
        <v>#REF!</v>
      </c>
      <c r="F62" s="60"/>
      <c r="G62" s="69" t="e">
        <f>E62*C62</f>
        <v>#REF!</v>
      </c>
      <c r="H62" s="311" t="e">
        <f>G16*E56</f>
        <v>#REF!</v>
      </c>
    </row>
    <row r="63" spans="1:8">
      <c r="A63" s="63"/>
      <c r="B63" s="87"/>
      <c r="C63" s="87" t="str">
        <f>'Dados Gerais RSS'!C12</f>
        <v>Dias Coleta Anual</v>
      </c>
      <c r="D63" s="57"/>
      <c r="E63" s="61" t="s">
        <v>132</v>
      </c>
      <c r="F63" s="57"/>
      <c r="G63" s="88"/>
    </row>
    <row r="64" spans="1:8">
      <c r="A64" s="89"/>
      <c r="B64" s="90"/>
      <c r="C64" s="90"/>
      <c r="D64" s="91"/>
      <c r="E64" s="92" t="s">
        <v>133</v>
      </c>
      <c r="F64" s="91"/>
      <c r="G64" s="93"/>
    </row>
    <row r="65" spans="1:7" ht="28.5" customHeight="1"/>
    <row r="66" spans="1:7">
      <c r="A66" s="73"/>
    </row>
    <row r="67" spans="1:7" ht="26.25" customHeight="1"/>
    <row r="68" spans="1:7" ht="31.5" customHeight="1">
      <c r="A68" s="523"/>
      <c r="B68" s="523"/>
      <c r="C68" s="523"/>
      <c r="D68" s="523"/>
      <c r="E68" s="523"/>
      <c r="F68" s="523"/>
      <c r="G68" s="523"/>
    </row>
    <row r="69" spans="1:7" ht="30.75" customHeight="1">
      <c r="A69" s="523"/>
      <c r="B69" s="523"/>
      <c r="C69" s="523"/>
      <c r="D69" s="523"/>
      <c r="E69" s="523"/>
      <c r="F69" s="523"/>
      <c r="G69" s="523"/>
    </row>
    <row r="70" spans="1:7">
      <c r="A70" s="523"/>
      <c r="B70" s="523"/>
      <c r="C70" s="523"/>
      <c r="D70" s="523"/>
      <c r="E70" s="523"/>
      <c r="F70" s="523"/>
      <c r="G70" s="523"/>
    </row>
    <row r="73" spans="1:7">
      <c r="A73" s="322"/>
    </row>
    <row r="74" spans="1:7">
      <c r="A74" s="322"/>
    </row>
    <row r="75" spans="1:7">
      <c r="A75" s="322"/>
    </row>
    <row r="76" spans="1:7">
      <c r="A76" s="322"/>
    </row>
    <row r="77" spans="1:7">
      <c r="A77" s="322"/>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Planilha16</vt: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'cronograma fisico financeiro'!Area_de_impressao</vt:lpstr>
      <vt:lpstr>'Custos Totais RSS'!Area_de_impressao</vt:lpstr>
      <vt:lpstr>'Dados Gerais RSS'!Area_de_impressao</vt:lpstr>
      <vt:lpstr>'PLAN.ORÇ. '!Area_de_impressao</vt:lpstr>
      <vt:lpstr>'pontos coleta rss'!Area_de_impressao</vt:lpstr>
      <vt:lpstr>'proposta de preço'!Area_de_impressao</vt:lpstr>
      <vt:lpstr>'RES SERV SAUDE'!Area_de_impressao</vt:lpstr>
      <vt:lpstr>'Dados Gerais RSS'!Titulos_de_impressao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Patrícia - SMO</cp:lastModifiedBy>
  <cp:lastPrinted>2021-05-21T13:39:06Z</cp:lastPrinted>
  <dcterms:created xsi:type="dcterms:W3CDTF">2014-04-15T15:56:43Z</dcterms:created>
  <dcterms:modified xsi:type="dcterms:W3CDTF">2021-05-24T10:47:48Z</dcterms:modified>
</cp:coreProperties>
</file>