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EFEITURA\SMMADEC\LICITAÇÃO\Nova pasta\"/>
    </mc:Choice>
  </mc:AlternateContent>
  <bookViews>
    <workbookView xWindow="23880" yWindow="-120" windowWidth="24240" windowHeight="13140" tabRatio="825" firstSheet="1" activeTab="14"/>
  </bookViews>
  <sheets>
    <sheet name="Planilha16" sheetId="72" r:id="rId1"/>
    <sheet name="PLAN.ORÇ. " sheetId="70" r:id="rId2"/>
    <sheet name="proposta de preço" sheetId="14" r:id="rId3"/>
    <sheet name="cronograma fisico financeiro" sheetId="71" r:id="rId4"/>
    <sheet name="RES SERV SAUDE" sheetId="34" state="hidden" r:id="rId5"/>
    <sheet name="pontos coleta rss" sheetId="21" state="hidden" r:id="rId6"/>
    <sheet name="Dados Gerais RSS" sheetId="33" state="hidden" r:id="rId7"/>
    <sheet name="Custos Totais RSS" sheetId="57" state="hidden" r:id="rId8"/>
    <sheet name="1.0 - Mão de Obra Direta (MO)" sheetId="35" state="hidden" r:id="rId9"/>
    <sheet name="2.0 - Custos Dependentes (MO)" sheetId="36" state="hidden" r:id="rId10"/>
    <sheet name="3.0 - Custos Dependentes (Km)" sheetId="37" state="hidden" r:id="rId11"/>
    <sheet name="4.0 - Custos Fixos" sheetId="38" state="hidden" r:id="rId12"/>
    <sheet name="5.0 - Custos Destinação" sheetId="73" state="hidden" r:id="rId13"/>
    <sheet name="Varricao" sheetId="58" r:id="rId14"/>
    <sheet name="MO- VARRIÇÃO" sheetId="39" r:id="rId15"/>
    <sheet name="CARROCERIA VARRIÇÃO" sheetId="48" r:id="rId16"/>
    <sheet name="COMPOSIC VARRICAO MANUAL" sheetId="44" r:id="rId17"/>
    <sheet name="cotacao" sheetId="2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0_1" localSheetId="12">[1]Plan1!#REF!</definedName>
    <definedName name="_10_1" localSheetId="15">#REF!</definedName>
    <definedName name="_10_1" localSheetId="16">#REF!</definedName>
    <definedName name="_10_1" localSheetId="17">#REF!</definedName>
    <definedName name="_10_1" localSheetId="3">[1]Plan1!#REF!</definedName>
    <definedName name="_10_1" localSheetId="7">#REF!</definedName>
    <definedName name="_10_1" localSheetId="14">[1]Plan1!#REF!</definedName>
    <definedName name="_10_1" localSheetId="1">[1]Plan1!#REF!</definedName>
    <definedName name="_10_1" localSheetId="5">#REF!</definedName>
    <definedName name="_10_1" localSheetId="4">#REF!</definedName>
    <definedName name="_10_1" localSheetId="13">#REF!</definedName>
    <definedName name="_10_1">[1]Plan1!#REF!</definedName>
    <definedName name="_xlnm._FilterDatabase" localSheetId="6" hidden="1">'Dados Gerais RSS'!$A$2:$H$55</definedName>
    <definedName name="_xlnm._FilterDatabase" localSheetId="14" hidden="1">'MO- VARRIÇÃO'!$A$2:$I$214</definedName>
    <definedName name="a" localSheetId="12">'[2]Memo RERA'!#REF!</definedName>
    <definedName name="a" localSheetId="15">'[2]Memo RERA'!#REF!</definedName>
    <definedName name="a" localSheetId="16">'[2]Memo RERA'!#REF!</definedName>
    <definedName name="a" localSheetId="17">'[2]Memo RERA'!#REF!</definedName>
    <definedName name="a" localSheetId="3">'[2]Memo RERA'!#REF!</definedName>
    <definedName name="a" localSheetId="7">'[2]Memo RERA'!#REF!</definedName>
    <definedName name="a" localSheetId="1">'[2]Memo RERA'!#REF!</definedName>
    <definedName name="a" localSheetId="5">'[2]Memo RERA'!#REF!</definedName>
    <definedName name="a" localSheetId="4">'[2]Memo RERA'!#REF!</definedName>
    <definedName name="a" localSheetId="13">'[2]Memo RERA'!#REF!</definedName>
    <definedName name="a">'[2]Memo RERA'!#REF!</definedName>
    <definedName name="A___SERVIÇOS_PRELIMINARES" localSheetId="15">#REF!</definedName>
    <definedName name="A___SERVIÇOS_PRELIMINARES" localSheetId="16">#REF!</definedName>
    <definedName name="A___SERVIÇOS_PRELIMINARES" localSheetId="17">#REF!</definedName>
    <definedName name="A___SERVIÇOS_PRELIMINARES" localSheetId="7">#REF!</definedName>
    <definedName name="A___SERVIÇOS_PRELIMINARES" localSheetId="5">#REF!</definedName>
    <definedName name="A___SERVIÇOS_PRELIMINARES" localSheetId="4">#REF!</definedName>
    <definedName name="A___SERVIÇOS_PRELIMINARES" localSheetId="13">#REF!</definedName>
    <definedName name="A___SERVIÇOS_PRELIMINARES">'[3]Tab. Procv 1'!$C$7</definedName>
    <definedName name="A010160100" localSheetId="12">#REF!</definedName>
    <definedName name="A010160100" localSheetId="15">#REF!</definedName>
    <definedName name="A010160100" localSheetId="16">#REF!</definedName>
    <definedName name="A010160100" localSheetId="17">#REF!</definedName>
    <definedName name="A010160100" localSheetId="3">#REF!</definedName>
    <definedName name="A010160100" localSheetId="7">#REF!</definedName>
    <definedName name="A010160100" localSheetId="14">#REF!</definedName>
    <definedName name="A010160100" localSheetId="1">#REF!</definedName>
    <definedName name="A010160100" localSheetId="5">#REF!</definedName>
    <definedName name="A010160100" localSheetId="4">#REF!</definedName>
    <definedName name="A010160100" localSheetId="13">#REF!</definedName>
    <definedName name="A010160100">#REF!</definedName>
    <definedName name="A010505000" localSheetId="12">#REF!</definedName>
    <definedName name="A010505000" localSheetId="15">#REF!</definedName>
    <definedName name="A010505000" localSheetId="16">#REF!</definedName>
    <definedName name="A010505000" localSheetId="17">#REF!</definedName>
    <definedName name="A010505000" localSheetId="3">#REF!</definedName>
    <definedName name="A010505000" localSheetId="7">#REF!</definedName>
    <definedName name="A010505000" localSheetId="14">#REF!</definedName>
    <definedName name="A010505000" localSheetId="1">#REF!</definedName>
    <definedName name="A010505000" localSheetId="5">#REF!</definedName>
    <definedName name="A010505000" localSheetId="4">#REF!</definedName>
    <definedName name="A010505000" localSheetId="13">#REF!</definedName>
    <definedName name="A010505000">#REF!</definedName>
    <definedName name="A020200010" localSheetId="12">#REF!</definedName>
    <definedName name="A020200010" localSheetId="15">#REF!</definedName>
    <definedName name="A020200010" localSheetId="16">#REF!</definedName>
    <definedName name="A020200010" localSheetId="17">#REF!</definedName>
    <definedName name="A020200010" localSheetId="3">#REF!</definedName>
    <definedName name="A020200010" localSheetId="7">#REF!</definedName>
    <definedName name="A020200010" localSheetId="14">#REF!</definedName>
    <definedName name="A020200010" localSheetId="1">#REF!</definedName>
    <definedName name="A020200010" localSheetId="5">#REF!</definedName>
    <definedName name="A020200010" localSheetId="4">#REF!</definedName>
    <definedName name="A020200010" localSheetId="13">#REF!</definedName>
    <definedName name="A020200010">#REF!</definedName>
    <definedName name="A020200080" localSheetId="12">#REF!</definedName>
    <definedName name="A020200080" localSheetId="15">#REF!</definedName>
    <definedName name="A020200080" localSheetId="16">#REF!</definedName>
    <definedName name="A020200080" localSheetId="17">#REF!</definedName>
    <definedName name="A020200080" localSheetId="3">#REF!</definedName>
    <definedName name="A020200080" localSheetId="7">#REF!</definedName>
    <definedName name="A020200080" localSheetId="14">#REF!</definedName>
    <definedName name="A020200080" localSheetId="1">#REF!</definedName>
    <definedName name="A020200080" localSheetId="5">#REF!</definedName>
    <definedName name="A020200080" localSheetId="4">#REF!</definedName>
    <definedName name="A020200080" localSheetId="13">#REF!</definedName>
    <definedName name="A020200080">#REF!</definedName>
    <definedName name="A03.020.0851" localSheetId="12">#REF!</definedName>
    <definedName name="A03.020.0851" localSheetId="15">#REF!</definedName>
    <definedName name="A03.020.0851" localSheetId="16">#REF!</definedName>
    <definedName name="A03.020.0851" localSheetId="17">#REF!</definedName>
    <definedName name="A03.020.0851" localSheetId="3">#REF!</definedName>
    <definedName name="A03.020.0851" localSheetId="7">#REF!</definedName>
    <definedName name="A03.020.0851" localSheetId="14">#REF!</definedName>
    <definedName name="A03.020.0851" localSheetId="1">#REF!</definedName>
    <definedName name="A03.020.0851" localSheetId="5">#REF!</definedName>
    <definedName name="A03.020.0851" localSheetId="4">#REF!</definedName>
    <definedName name="A03.020.0851" localSheetId="13">#REF!</definedName>
    <definedName name="A03.020.0851">#REF!</definedName>
    <definedName name="a03.021.0855" localSheetId="15">#REF!</definedName>
    <definedName name="a03.021.0855" localSheetId="16">#REF!</definedName>
    <definedName name="a03.021.0855" localSheetId="17">#REF!</definedName>
    <definedName name="a03.021.0855" localSheetId="7">#REF!</definedName>
    <definedName name="a03.021.0855" localSheetId="5">#REF!</definedName>
    <definedName name="a03.021.0855" localSheetId="4">#REF!</definedName>
    <definedName name="a03.021.0855" localSheetId="13">#REF!</definedName>
    <definedName name="a03.021.0855">'[4]DADOS COLETATO'!$L$23</definedName>
    <definedName name="A030130010" localSheetId="12">#REF!</definedName>
    <definedName name="A030130010" localSheetId="15">#REF!</definedName>
    <definedName name="A030130010" localSheetId="16">#REF!</definedName>
    <definedName name="A030130010" localSheetId="17">#REF!</definedName>
    <definedName name="A030130010" localSheetId="3">#REF!</definedName>
    <definedName name="A030130010" localSheetId="7">#REF!</definedName>
    <definedName name="A030130010" localSheetId="14">#REF!</definedName>
    <definedName name="A030130010" localSheetId="1">#REF!</definedName>
    <definedName name="A030130010" localSheetId="5">#REF!</definedName>
    <definedName name="A030130010" localSheetId="4">#REF!</definedName>
    <definedName name="A030130010" localSheetId="13">#REF!</definedName>
    <definedName name="A030130010">#REF!</definedName>
    <definedName name="A030130011" localSheetId="12">#REF!</definedName>
    <definedName name="A030130011" localSheetId="15">#REF!</definedName>
    <definedName name="A030130011" localSheetId="16">#REF!</definedName>
    <definedName name="A030130011" localSheetId="17">#REF!</definedName>
    <definedName name="A030130011" localSheetId="3">#REF!</definedName>
    <definedName name="A030130011" localSheetId="7">#REF!</definedName>
    <definedName name="A030130011" localSheetId="14">#REF!</definedName>
    <definedName name="A030130011" localSheetId="1">#REF!</definedName>
    <definedName name="A030130011" localSheetId="5">#REF!</definedName>
    <definedName name="A030130011" localSheetId="4">#REF!</definedName>
    <definedName name="A030130011" localSheetId="13">#REF!</definedName>
    <definedName name="A030130011">#REF!</definedName>
    <definedName name="A030160501" localSheetId="12">#REF!</definedName>
    <definedName name="A030160501" localSheetId="15">#REF!</definedName>
    <definedName name="A030160501" localSheetId="16">#REF!</definedName>
    <definedName name="A030160501" localSheetId="17">#REF!</definedName>
    <definedName name="A030160501" localSheetId="3">#REF!</definedName>
    <definedName name="A030160501" localSheetId="7">#REF!</definedName>
    <definedName name="A030160501" localSheetId="14">#REF!</definedName>
    <definedName name="A030160501" localSheetId="1">#REF!</definedName>
    <definedName name="A030160501" localSheetId="5">#REF!</definedName>
    <definedName name="A030160501" localSheetId="4">#REF!</definedName>
    <definedName name="A030160501" localSheetId="13">#REF!</definedName>
    <definedName name="A030160501">#REF!</definedName>
    <definedName name="A030250100" localSheetId="12">#REF!</definedName>
    <definedName name="A030250100" localSheetId="15">#REF!</definedName>
    <definedName name="A030250100" localSheetId="16">#REF!</definedName>
    <definedName name="A030250100" localSheetId="17">#REF!</definedName>
    <definedName name="A030250100" localSheetId="3">#REF!</definedName>
    <definedName name="A030250100" localSheetId="7">#REF!</definedName>
    <definedName name="A030250100" localSheetId="14">#REF!</definedName>
    <definedName name="A030250100" localSheetId="1">#REF!</definedName>
    <definedName name="A030250100" localSheetId="5">#REF!</definedName>
    <definedName name="A030250100" localSheetId="4">#REF!</definedName>
    <definedName name="A030250100" localSheetId="13">#REF!</definedName>
    <definedName name="A030250100">#REF!</definedName>
    <definedName name="A040050130" localSheetId="12">#REF!</definedName>
    <definedName name="A040050130" localSheetId="15">#REF!</definedName>
    <definedName name="A040050130" localSheetId="16">#REF!</definedName>
    <definedName name="A040050130" localSheetId="17">#REF!</definedName>
    <definedName name="A040050130" localSheetId="3">#REF!</definedName>
    <definedName name="A040050130" localSheetId="7">#REF!</definedName>
    <definedName name="A040050130" localSheetId="14">#REF!</definedName>
    <definedName name="A040050130" localSheetId="1">#REF!</definedName>
    <definedName name="A040050130" localSheetId="5">#REF!</definedName>
    <definedName name="A040050130" localSheetId="4">#REF!</definedName>
    <definedName name="A040050130" localSheetId="13">#REF!</definedName>
    <definedName name="A040050130">#REF!</definedName>
    <definedName name="A040110511" localSheetId="12">#REF!</definedName>
    <definedName name="A040110511" localSheetId="15">#REF!</definedName>
    <definedName name="A040110511" localSheetId="16">#REF!</definedName>
    <definedName name="A040110511" localSheetId="17">#REF!</definedName>
    <definedName name="A040110511" localSheetId="3">#REF!</definedName>
    <definedName name="A040110511" localSheetId="7">#REF!</definedName>
    <definedName name="A040110511" localSheetId="14">#REF!</definedName>
    <definedName name="A040110511" localSheetId="1">#REF!</definedName>
    <definedName name="A040110511" localSheetId="5">#REF!</definedName>
    <definedName name="A040110511" localSheetId="4">#REF!</definedName>
    <definedName name="A040110511" localSheetId="13">#REF!</definedName>
    <definedName name="A040110511">#REF!</definedName>
    <definedName name="A050150050" localSheetId="12">#REF!</definedName>
    <definedName name="A050150050" localSheetId="15">#REF!</definedName>
    <definedName name="A050150050" localSheetId="16">#REF!</definedName>
    <definedName name="A050150050" localSheetId="17">#REF!</definedName>
    <definedName name="A050150050" localSheetId="3">#REF!</definedName>
    <definedName name="A050150050" localSheetId="7">#REF!</definedName>
    <definedName name="A050150050" localSheetId="14">#REF!</definedName>
    <definedName name="A050150050" localSheetId="1">#REF!</definedName>
    <definedName name="A050150050" localSheetId="5">#REF!</definedName>
    <definedName name="A050150050" localSheetId="4">#REF!</definedName>
    <definedName name="A050150050" localSheetId="13">#REF!</definedName>
    <definedName name="A050150050">#REF!</definedName>
    <definedName name="A050200140" localSheetId="12">#REF!</definedName>
    <definedName name="A050200140" localSheetId="15">#REF!</definedName>
    <definedName name="A050200140" localSheetId="16">#REF!</definedName>
    <definedName name="A050200140" localSheetId="17">#REF!</definedName>
    <definedName name="A050200140" localSheetId="3">#REF!</definedName>
    <definedName name="A050200140" localSheetId="7">#REF!</definedName>
    <definedName name="A050200140" localSheetId="14">#REF!</definedName>
    <definedName name="A050200140" localSheetId="1">#REF!</definedName>
    <definedName name="A050200140" localSheetId="5">#REF!</definedName>
    <definedName name="A050200140" localSheetId="4">#REF!</definedName>
    <definedName name="A050200140" localSheetId="13">#REF!</definedName>
    <definedName name="A050200140">#REF!</definedName>
    <definedName name="A050210050" localSheetId="12">#REF!</definedName>
    <definedName name="A050210050" localSheetId="15">#REF!</definedName>
    <definedName name="A050210050" localSheetId="16">#REF!</definedName>
    <definedName name="A050210050" localSheetId="17">#REF!</definedName>
    <definedName name="A050210050" localSheetId="3">#REF!</definedName>
    <definedName name="A050210050" localSheetId="7">#REF!</definedName>
    <definedName name="A050210050" localSheetId="14">#REF!</definedName>
    <definedName name="A050210050" localSheetId="1">#REF!</definedName>
    <definedName name="A050210050" localSheetId="5">#REF!</definedName>
    <definedName name="A050210050" localSheetId="4">#REF!</definedName>
    <definedName name="A050210050" localSheetId="13">#REF!</definedName>
    <definedName name="A050210050">#REF!</definedName>
    <definedName name="A050210100" localSheetId="12">#REF!</definedName>
    <definedName name="A050210100" localSheetId="15">#REF!</definedName>
    <definedName name="A050210100" localSheetId="16">#REF!</definedName>
    <definedName name="A050210100" localSheetId="17">#REF!</definedName>
    <definedName name="A050210100" localSheetId="3">#REF!</definedName>
    <definedName name="A050210100" localSheetId="7">#REF!</definedName>
    <definedName name="A050210100" localSheetId="14">#REF!</definedName>
    <definedName name="A050210100" localSheetId="1">#REF!</definedName>
    <definedName name="A050210100" localSheetId="5">#REF!</definedName>
    <definedName name="A050210100" localSheetId="4">#REF!</definedName>
    <definedName name="A050210100" localSheetId="13">#REF!</definedName>
    <definedName name="A050210100">#REF!</definedName>
    <definedName name="A050210750" localSheetId="12">#REF!</definedName>
    <definedName name="A050210750" localSheetId="15">#REF!</definedName>
    <definedName name="A050210750" localSheetId="16">#REF!</definedName>
    <definedName name="A050210750" localSheetId="17">#REF!</definedName>
    <definedName name="A050210750" localSheetId="3">#REF!</definedName>
    <definedName name="A050210750" localSheetId="7">#REF!</definedName>
    <definedName name="A050210750" localSheetId="14">#REF!</definedName>
    <definedName name="A050210750" localSheetId="1">#REF!</definedName>
    <definedName name="A050210750" localSheetId="5">#REF!</definedName>
    <definedName name="A050210750" localSheetId="4">#REF!</definedName>
    <definedName name="A050210750" localSheetId="13">#REF!</definedName>
    <definedName name="A050210750">#REF!</definedName>
    <definedName name="a06.004.0320" localSheetId="12">#REF!</definedName>
    <definedName name="a06.004.0320" localSheetId="15">#REF!</definedName>
    <definedName name="a06.004.0320" localSheetId="16">#REF!</definedName>
    <definedName name="a06.004.0320" localSheetId="17">#REF!</definedName>
    <definedName name="a06.004.0320" localSheetId="3">#REF!</definedName>
    <definedName name="a06.004.0320" localSheetId="7">#REF!</definedName>
    <definedName name="a06.004.0320" localSheetId="14">#REF!</definedName>
    <definedName name="a06.004.0320" localSheetId="1">#REF!</definedName>
    <definedName name="a06.004.0320" localSheetId="5">#REF!</definedName>
    <definedName name="a06.004.0320" localSheetId="4">#REF!</definedName>
    <definedName name="a06.004.0320" localSheetId="13">#REF!</definedName>
    <definedName name="a06.004.0320">#REF!</definedName>
    <definedName name="A060030500" localSheetId="12">#REF!</definedName>
    <definedName name="A060030500" localSheetId="15">#REF!</definedName>
    <definedName name="A060030500" localSheetId="16">#REF!</definedName>
    <definedName name="A060030500" localSheetId="17">#REF!</definedName>
    <definedName name="A060030500" localSheetId="3">#REF!</definedName>
    <definedName name="A060030500" localSheetId="7">#REF!</definedName>
    <definedName name="A060030500" localSheetId="14">#REF!</definedName>
    <definedName name="A060030500" localSheetId="1">#REF!</definedName>
    <definedName name="A060030500" localSheetId="5">#REF!</definedName>
    <definedName name="A060030500" localSheetId="4">#REF!</definedName>
    <definedName name="A060030500" localSheetId="13">#REF!</definedName>
    <definedName name="A060030500">#REF!</definedName>
    <definedName name="A060040300" localSheetId="12">#REF!</definedName>
    <definedName name="A060040300" localSheetId="15">#REF!</definedName>
    <definedName name="A060040300" localSheetId="16">#REF!</definedName>
    <definedName name="A060040300" localSheetId="17">#REF!</definedName>
    <definedName name="A060040300" localSheetId="3">#REF!</definedName>
    <definedName name="A060040300" localSheetId="7">#REF!</definedName>
    <definedName name="A060040300" localSheetId="14">#REF!</definedName>
    <definedName name="A060040300" localSheetId="1">#REF!</definedName>
    <definedName name="A060040300" localSheetId="5">#REF!</definedName>
    <definedName name="A060040300" localSheetId="4">#REF!</definedName>
    <definedName name="A060040300" localSheetId="13">#REF!</definedName>
    <definedName name="A060040300">#REF!</definedName>
    <definedName name="A060140120" localSheetId="12">#REF!</definedName>
    <definedName name="A060140120" localSheetId="15">#REF!</definedName>
    <definedName name="A060140120" localSheetId="16">#REF!</definedName>
    <definedName name="A060140120" localSheetId="17">#REF!</definedName>
    <definedName name="A060140120" localSheetId="3">#REF!</definedName>
    <definedName name="A060140120" localSheetId="7">#REF!</definedName>
    <definedName name="A060140120" localSheetId="14">#REF!</definedName>
    <definedName name="A060140120" localSheetId="1">#REF!</definedName>
    <definedName name="A060140120" localSheetId="5">#REF!</definedName>
    <definedName name="A060140120" localSheetId="4">#REF!</definedName>
    <definedName name="A060140120" localSheetId="13">#REF!</definedName>
    <definedName name="A060140120">#REF!</definedName>
    <definedName name="A060160120" localSheetId="12">#REF!</definedName>
    <definedName name="A060160120" localSheetId="15">#REF!</definedName>
    <definedName name="A060160120" localSheetId="16">#REF!</definedName>
    <definedName name="A060160120" localSheetId="17">#REF!</definedName>
    <definedName name="A060160120" localSheetId="3">#REF!</definedName>
    <definedName name="A060160120" localSheetId="7">#REF!</definedName>
    <definedName name="A060160120" localSheetId="14">#REF!</definedName>
    <definedName name="A060160120" localSheetId="1">#REF!</definedName>
    <definedName name="A060160120" localSheetId="5">#REF!</definedName>
    <definedName name="A060160120" localSheetId="4">#REF!</definedName>
    <definedName name="A060160120" localSheetId="13">#REF!</definedName>
    <definedName name="A060160120">#REF!</definedName>
    <definedName name="A060160410" localSheetId="12">#REF!</definedName>
    <definedName name="A060160410" localSheetId="15">#REF!</definedName>
    <definedName name="A060160410" localSheetId="16">#REF!</definedName>
    <definedName name="A060160410" localSheetId="17">#REF!</definedName>
    <definedName name="A060160410" localSheetId="3">#REF!</definedName>
    <definedName name="A060160410" localSheetId="7">#REF!</definedName>
    <definedName name="A060160410" localSheetId="14">#REF!</definedName>
    <definedName name="A060160410" localSheetId="1">#REF!</definedName>
    <definedName name="A060160410" localSheetId="5">#REF!</definedName>
    <definedName name="A060160410" localSheetId="4">#REF!</definedName>
    <definedName name="A060160410" localSheetId="13">#REF!</definedName>
    <definedName name="A060160410">#REF!</definedName>
    <definedName name="A080010030" localSheetId="12">#REF!</definedName>
    <definedName name="A080010030" localSheetId="15">#REF!</definedName>
    <definedName name="A080010030" localSheetId="16">#REF!</definedName>
    <definedName name="A080010030" localSheetId="17">#REF!</definedName>
    <definedName name="A080010030" localSheetId="3">#REF!</definedName>
    <definedName name="A080010030" localSheetId="7">#REF!</definedName>
    <definedName name="A080010030" localSheetId="14">#REF!</definedName>
    <definedName name="A080010030" localSheetId="1">#REF!</definedName>
    <definedName name="A080010030" localSheetId="5">#REF!</definedName>
    <definedName name="A080010030" localSheetId="4">#REF!</definedName>
    <definedName name="A080010030" localSheetId="13">#REF!</definedName>
    <definedName name="A080010030">#REF!</definedName>
    <definedName name="A080150100" localSheetId="12">#REF!</definedName>
    <definedName name="A080150100" localSheetId="15">#REF!</definedName>
    <definedName name="A080150100" localSheetId="16">#REF!</definedName>
    <definedName name="A080150100" localSheetId="17">#REF!</definedName>
    <definedName name="A080150100" localSheetId="3">#REF!</definedName>
    <definedName name="A080150100" localSheetId="7">#REF!</definedName>
    <definedName name="A080150100" localSheetId="14">#REF!</definedName>
    <definedName name="A080150100" localSheetId="1">#REF!</definedName>
    <definedName name="A080150100" localSheetId="5">#REF!</definedName>
    <definedName name="A080150100" localSheetId="4">#REF!</definedName>
    <definedName name="A080150100" localSheetId="13">#REF!</definedName>
    <definedName name="A080150100">#REF!</definedName>
    <definedName name="A080270120" localSheetId="12">#REF!</definedName>
    <definedName name="A080270120" localSheetId="15">#REF!</definedName>
    <definedName name="A080270120" localSheetId="16">#REF!</definedName>
    <definedName name="A080270120" localSheetId="17">#REF!</definedName>
    <definedName name="A080270120" localSheetId="3">#REF!</definedName>
    <definedName name="A080270120" localSheetId="7">#REF!</definedName>
    <definedName name="A080270120" localSheetId="14">#REF!</definedName>
    <definedName name="A080270120" localSheetId="1">#REF!</definedName>
    <definedName name="A080270120" localSheetId="5">#REF!</definedName>
    <definedName name="A080270120" localSheetId="4">#REF!</definedName>
    <definedName name="A080270120" localSheetId="13">#REF!</definedName>
    <definedName name="A080270120">#REF!</definedName>
    <definedName name="A150010310" localSheetId="12">#REF!</definedName>
    <definedName name="A150010310" localSheetId="15">#REF!</definedName>
    <definedName name="A150010310" localSheetId="16">#REF!</definedName>
    <definedName name="A150010310" localSheetId="17">#REF!</definedName>
    <definedName name="A150010310" localSheetId="3">#REF!</definedName>
    <definedName name="A150010310" localSheetId="7">#REF!</definedName>
    <definedName name="A150010310" localSheetId="14">#REF!</definedName>
    <definedName name="A150010310" localSheetId="1">#REF!</definedName>
    <definedName name="A150010310" localSheetId="5">#REF!</definedName>
    <definedName name="A150010310" localSheetId="4">#REF!</definedName>
    <definedName name="A150010310" localSheetId="13">#REF!</definedName>
    <definedName name="A150010310">#REF!</definedName>
    <definedName name="A200040031" localSheetId="12">#REF!</definedName>
    <definedName name="A200040031" localSheetId="15">#REF!</definedName>
    <definedName name="A200040031" localSheetId="16">#REF!</definedName>
    <definedName name="A200040031" localSheetId="17">#REF!</definedName>
    <definedName name="A200040031" localSheetId="3">#REF!</definedName>
    <definedName name="A200040031" localSheetId="7">#REF!</definedName>
    <definedName name="A200040031" localSheetId="14">#REF!</definedName>
    <definedName name="A200040031" localSheetId="1">#REF!</definedName>
    <definedName name="A200040031" localSheetId="5">#REF!</definedName>
    <definedName name="A200040031" localSheetId="4">#REF!</definedName>
    <definedName name="A200040031" localSheetId="13">#REF!</definedName>
    <definedName name="A200040031">#REF!</definedName>
    <definedName name="A200090011" localSheetId="12">#REF!</definedName>
    <definedName name="A200090011" localSheetId="15">#REF!</definedName>
    <definedName name="A200090011" localSheetId="16">#REF!</definedName>
    <definedName name="A200090011" localSheetId="17">#REF!</definedName>
    <definedName name="A200090011" localSheetId="3">#REF!</definedName>
    <definedName name="A200090011" localSheetId="7">#REF!</definedName>
    <definedName name="A200090011" localSheetId="14">#REF!</definedName>
    <definedName name="A200090011" localSheetId="1">#REF!</definedName>
    <definedName name="A200090011" localSheetId="5">#REF!</definedName>
    <definedName name="A200090011" localSheetId="4">#REF!</definedName>
    <definedName name="A200090011" localSheetId="13">#REF!</definedName>
    <definedName name="A200090011">#REF!</definedName>
    <definedName name="A200280200" localSheetId="12">#REF!</definedName>
    <definedName name="A200280200" localSheetId="15">#REF!</definedName>
    <definedName name="A200280200" localSheetId="16">#REF!</definedName>
    <definedName name="A200280200" localSheetId="17">#REF!</definedName>
    <definedName name="A200280200" localSheetId="3">#REF!</definedName>
    <definedName name="A200280200" localSheetId="7">#REF!</definedName>
    <definedName name="A200280200" localSheetId="14">#REF!</definedName>
    <definedName name="A200280200" localSheetId="1">#REF!</definedName>
    <definedName name="A200280200" localSheetId="5">#REF!</definedName>
    <definedName name="A200280200" localSheetId="4">#REF!</definedName>
    <definedName name="A200280200" localSheetId="13">#REF!</definedName>
    <definedName name="A200280200">#REF!</definedName>
    <definedName name="aa" localSheetId="12">#REF!</definedName>
    <definedName name="aa" localSheetId="15">#REF!</definedName>
    <definedName name="aa" localSheetId="16">#REF!</definedName>
    <definedName name="aa" localSheetId="17">#REF!</definedName>
    <definedName name="aa" localSheetId="3">#REF!</definedName>
    <definedName name="aa" localSheetId="7">#REF!</definedName>
    <definedName name="aa" localSheetId="14">#REF!</definedName>
    <definedName name="aa" localSheetId="1">#REF!</definedName>
    <definedName name="aa" localSheetId="5">#REF!</definedName>
    <definedName name="aa" localSheetId="4">#REF!</definedName>
    <definedName name="aa" localSheetId="13">#REF!</definedName>
    <definedName name="aa">#REF!</definedName>
    <definedName name="agfraegearger" localSheetId="12">[1]Plan1!#REF!</definedName>
    <definedName name="agfraegearger" localSheetId="16">[1]Plan1!#REF!</definedName>
    <definedName name="agfraegearger" localSheetId="17">[1]Plan1!#REF!</definedName>
    <definedName name="agfraegearger" localSheetId="3">[1]Plan1!#REF!</definedName>
    <definedName name="agfraegearger" localSheetId="7">[1]Plan1!#REF!</definedName>
    <definedName name="agfraegearger" localSheetId="14">[1]Plan1!#REF!</definedName>
    <definedName name="agfraegearger" localSheetId="1">[1]Plan1!#REF!</definedName>
    <definedName name="agfraegearger" localSheetId="5">[1]Plan1!#REF!</definedName>
    <definedName name="agfraegearger" localSheetId="4">[1]Plan1!#REF!</definedName>
    <definedName name="agfraegearger" localSheetId="13">[1]Plan1!#REF!</definedName>
    <definedName name="agfraegearger">[1]Plan1!#REF!</definedName>
    <definedName name="alturadocorte" localSheetId="12">#REF!</definedName>
    <definedName name="alturadocorte" localSheetId="15">#REF!</definedName>
    <definedName name="alturadocorte" localSheetId="16">#REF!</definedName>
    <definedName name="alturadocorte" localSheetId="17">#REF!</definedName>
    <definedName name="alturadocorte" localSheetId="3">#REF!</definedName>
    <definedName name="alturadocorte" localSheetId="7">#REF!</definedName>
    <definedName name="alturadocorte" localSheetId="14">#REF!</definedName>
    <definedName name="alturadocorte" localSheetId="1">#REF!</definedName>
    <definedName name="alturadocorte" localSheetId="5">#REF!</definedName>
    <definedName name="alturadocorte" localSheetId="4">#REF!</definedName>
    <definedName name="alturadocorte" localSheetId="13">#REF!</definedName>
    <definedName name="alturadocorte">#REF!</definedName>
    <definedName name="ANA" localSheetId="12">#REF!</definedName>
    <definedName name="ANA" localSheetId="15">#REF!</definedName>
    <definedName name="ANA" localSheetId="16">#REF!</definedName>
    <definedName name="ANA" localSheetId="17">#REF!</definedName>
    <definedName name="ANA" localSheetId="3">#REF!</definedName>
    <definedName name="ANA" localSheetId="7">#REF!</definedName>
    <definedName name="ANA" localSheetId="14">#REF!</definedName>
    <definedName name="ANA" localSheetId="1">#REF!</definedName>
    <definedName name="ANA" localSheetId="5">#REF!</definedName>
    <definedName name="ANA" localSheetId="4">#REF!</definedName>
    <definedName name="ANA" localSheetId="13">#REF!</definedName>
    <definedName name="ANA">#REF!</definedName>
    <definedName name="ara" localSheetId="12">#REF!</definedName>
    <definedName name="ara" localSheetId="16">#REF!</definedName>
    <definedName name="ara" localSheetId="17">#REF!</definedName>
    <definedName name="ara" localSheetId="3">#REF!</definedName>
    <definedName name="ara" localSheetId="7">#REF!</definedName>
    <definedName name="ara" localSheetId="14">#REF!</definedName>
    <definedName name="ara" localSheetId="1">#REF!</definedName>
    <definedName name="ara" localSheetId="5">#REF!</definedName>
    <definedName name="ara" localSheetId="4">#REF!</definedName>
    <definedName name="ara" localSheetId="13">#REF!</definedName>
    <definedName name="ara">#REF!</definedName>
    <definedName name="_xlnm.Print_Area" localSheetId="8">'1.0 - Mão de Obra Direta (MO)'!$A$1:$G$67</definedName>
    <definedName name="_xlnm.Print_Area" localSheetId="9">'2.0 - Custos Dependentes (MO)'!$A$1:$G$143</definedName>
    <definedName name="_xlnm.Print_Area" localSheetId="10">'3.0 - Custos Dependentes (Km)'!$A$1:$G$108</definedName>
    <definedName name="_xlnm.Print_Area" localSheetId="11">'4.0 - Custos Fixos'!$A$1:$G$122</definedName>
    <definedName name="_xlnm.Print_Area" localSheetId="12">'5.0 - Custos Destinação'!$A$1:$G$46</definedName>
    <definedName name="_xlnm.Print_Area" localSheetId="15">'CARROCERIA VARRIÇÃO'!$A$1:$G$15</definedName>
    <definedName name="_xlnm.Print_Area" localSheetId="16">'COMPOSIC VARRICAO MANUAL'!$A$1:$L$33</definedName>
    <definedName name="_xlnm.Print_Area" localSheetId="17">cotacao!$A$1:$F$92</definedName>
    <definedName name="_xlnm.Print_Area" localSheetId="3">'cronograma fisico financeiro'!$A$1:$R$7</definedName>
    <definedName name="_xlnm.Print_Area" localSheetId="7">'Custos Totais RSS'!$A$1:$F$31</definedName>
    <definedName name="_xlnm.Print_Area" localSheetId="6">'Dados Gerais RSS'!$A$1:$F$65</definedName>
    <definedName name="_xlnm.Print_Area" localSheetId="14">'MO- VARRIÇÃO'!$A$1:$I$237</definedName>
    <definedName name="_xlnm.Print_Area" localSheetId="1">'PLAN.ORÇ. '!$A$1:$H$9</definedName>
    <definedName name="_xlnm.Print_Area" localSheetId="5">'pontos coleta rss'!$A$1:$D$40</definedName>
    <definedName name="_xlnm.Print_Area" localSheetId="2">'proposta de preço'!$A$1:$H$24</definedName>
    <definedName name="_xlnm.Print_Area" localSheetId="4">'RES SERV SAUDE'!$A$1:$A$44</definedName>
    <definedName name="_xlnm.Print_Area" localSheetId="13">Varricao!$A$1:$A$44</definedName>
    <definedName name="b" localSheetId="12">'[2]Memo RERA'!#REF!</definedName>
    <definedName name="b" localSheetId="15">'[2]Memo RERA'!#REF!</definedName>
    <definedName name="b" localSheetId="16">'[2]Memo RERA'!#REF!</definedName>
    <definedName name="b" localSheetId="17">'[2]Memo RERA'!#REF!</definedName>
    <definedName name="b" localSheetId="3">'[2]Memo RERA'!#REF!</definedName>
    <definedName name="b" localSheetId="7">'[2]Memo RERA'!#REF!</definedName>
    <definedName name="b" localSheetId="1">'[2]Memo RERA'!#REF!</definedName>
    <definedName name="b" localSheetId="5">'[2]Memo RERA'!#REF!</definedName>
    <definedName name="b" localSheetId="4">'[2]Memo RERA'!#REF!</definedName>
    <definedName name="b" localSheetId="13">'[2]Memo RERA'!#REF!</definedName>
    <definedName name="b">'[2]Memo RERA'!#REF!</definedName>
    <definedName name="B___SISTEMA_DE_MACRODRENAGEM" localSheetId="12">'[3]Tab. Procv 1'!#REF!</definedName>
    <definedName name="B___SISTEMA_DE_MACRODRENAGEM" localSheetId="15">#REF!</definedName>
    <definedName name="B___SISTEMA_DE_MACRODRENAGEM" localSheetId="16">#REF!</definedName>
    <definedName name="B___SISTEMA_DE_MACRODRENAGEM" localSheetId="17">#REF!</definedName>
    <definedName name="B___SISTEMA_DE_MACRODRENAGEM" localSheetId="3">'[3]Tab. Procv 1'!#REF!</definedName>
    <definedName name="B___SISTEMA_DE_MACRODRENAGEM" localSheetId="7">#REF!</definedName>
    <definedName name="B___SISTEMA_DE_MACRODRENAGEM" localSheetId="14">'[3]Tab. Procv 1'!#REF!</definedName>
    <definedName name="B___SISTEMA_DE_MACRODRENAGEM" localSheetId="1">'[3]Tab. Procv 1'!#REF!</definedName>
    <definedName name="B___SISTEMA_DE_MACRODRENAGEM" localSheetId="5">#REF!</definedName>
    <definedName name="B___SISTEMA_DE_MACRODRENAGEM" localSheetId="4">#REF!</definedName>
    <definedName name="B___SISTEMA_DE_MACRODRENAGEM" localSheetId="13">#REF!</definedName>
    <definedName name="B___SISTEMA_DE_MACRODRENAGEM">'[3]Tab. Procv 1'!#REF!</definedName>
    <definedName name="_xlnm.Database" localSheetId="12">#REF!</definedName>
    <definedName name="_xlnm.Database" localSheetId="16">#REF!</definedName>
    <definedName name="_xlnm.Database" localSheetId="17">#REF!</definedName>
    <definedName name="_xlnm.Database" localSheetId="3">#REF!</definedName>
    <definedName name="_xlnm.Database" localSheetId="7">#REF!</definedName>
    <definedName name="_xlnm.Database" localSheetId="14">#REF!</definedName>
    <definedName name="_xlnm.Database" localSheetId="1">#REF!</definedName>
    <definedName name="_xlnm.Database" localSheetId="5">#REF!</definedName>
    <definedName name="_xlnm.Database" localSheetId="4">#REF!</definedName>
    <definedName name="_xlnm.Database" localSheetId="13">#REF!</definedName>
    <definedName name="_xlnm.Database">#REF!</definedName>
    <definedName name="BASE" localSheetId="12">#REF!</definedName>
    <definedName name="BASE" localSheetId="15">#REF!</definedName>
    <definedName name="BASE" localSheetId="16">#REF!</definedName>
    <definedName name="BASE" localSheetId="17">#REF!</definedName>
    <definedName name="BASE" localSheetId="3">#REF!</definedName>
    <definedName name="BASE" localSheetId="7">#REF!</definedName>
    <definedName name="BASE" localSheetId="14">#REF!</definedName>
    <definedName name="BASE" localSheetId="1">#REF!</definedName>
    <definedName name="BASE" localSheetId="5">#REF!</definedName>
    <definedName name="BASE" localSheetId="4">#REF!</definedName>
    <definedName name="BASE" localSheetId="13">#REF!</definedName>
    <definedName name="BASE">#REF!</definedName>
    <definedName name="BDF" localSheetId="12">#REF!</definedName>
    <definedName name="BDF" localSheetId="16">#REF!</definedName>
    <definedName name="BDF" localSheetId="17">#REF!</definedName>
    <definedName name="BDF" localSheetId="3">#REF!</definedName>
    <definedName name="BDF" localSheetId="7">#REF!</definedName>
    <definedName name="BDF" localSheetId="14">#REF!</definedName>
    <definedName name="BDF" localSheetId="1">#REF!</definedName>
    <definedName name="BDF" localSheetId="5">#REF!</definedName>
    <definedName name="BDF" localSheetId="4">#REF!</definedName>
    <definedName name="BDF" localSheetId="13">#REF!</definedName>
    <definedName name="BDF">#REF!</definedName>
    <definedName name="bdgbs" localSheetId="12">#REF!</definedName>
    <definedName name="bdgbs" localSheetId="16">#REF!</definedName>
    <definedName name="bdgbs" localSheetId="17">#REF!</definedName>
    <definedName name="bdgbs" localSheetId="3">#REF!</definedName>
    <definedName name="bdgbs" localSheetId="7">#REF!</definedName>
    <definedName name="bdgbs" localSheetId="14">#REF!</definedName>
    <definedName name="bdgbs" localSheetId="1">#REF!</definedName>
    <definedName name="bdgbs" localSheetId="5">#REF!</definedName>
    <definedName name="bdgbs" localSheetId="4">#REF!</definedName>
    <definedName name="bdgbs" localSheetId="13">#REF!</definedName>
    <definedName name="bdgbs">#REF!</definedName>
    <definedName name="bdsageg" localSheetId="12">#REF!</definedName>
    <definedName name="bdsageg" localSheetId="16">#REF!</definedName>
    <definedName name="bdsageg" localSheetId="17">#REF!</definedName>
    <definedName name="bdsageg" localSheetId="3">#REF!</definedName>
    <definedName name="bdsageg" localSheetId="7">#REF!</definedName>
    <definedName name="bdsageg" localSheetId="14">#REF!</definedName>
    <definedName name="bdsageg" localSheetId="1">#REF!</definedName>
    <definedName name="bdsageg" localSheetId="5">#REF!</definedName>
    <definedName name="bdsageg" localSheetId="4">#REF!</definedName>
    <definedName name="bdsageg" localSheetId="13">#REF!</definedName>
    <definedName name="bdsageg">#REF!</definedName>
    <definedName name="bfdbb" localSheetId="12">[1]Plan1!#REF!</definedName>
    <definedName name="bfdbb" localSheetId="3">[1]Plan1!#REF!</definedName>
    <definedName name="bfdbb" localSheetId="1">[1]Plan1!#REF!</definedName>
    <definedName name="bfdbb">[1]Plan1!#REF!</definedName>
    <definedName name="bhfjhfjns" localSheetId="12">[1]Plan1!#REF!</definedName>
    <definedName name="bhfjhfjns" localSheetId="16">[1]Plan1!#REF!</definedName>
    <definedName name="bhfjhfjns" localSheetId="17">[1]Plan1!#REF!</definedName>
    <definedName name="bhfjhfjns" localSheetId="3">[1]Plan1!#REF!</definedName>
    <definedName name="bhfjhfjns" localSheetId="7">[1]Plan1!#REF!</definedName>
    <definedName name="bhfjhfjns" localSheetId="14">[1]Plan1!#REF!</definedName>
    <definedName name="bhfjhfjns" localSheetId="1">[1]Plan1!#REF!</definedName>
    <definedName name="bhfjhfjns" localSheetId="5">[1]Plan1!#REF!</definedName>
    <definedName name="bhfjhfjns" localSheetId="4">[1]Plan1!#REF!</definedName>
    <definedName name="bhfjhfjns" localSheetId="13">[1]Plan1!#REF!</definedName>
    <definedName name="bhfjhfjns">[1]Plan1!#REF!</definedName>
    <definedName name="blblb" localSheetId="12">#REF!</definedName>
    <definedName name="blblb" localSheetId="16">#REF!</definedName>
    <definedName name="blblb" localSheetId="17">#REF!</definedName>
    <definedName name="blblb" localSheetId="3">#REF!</definedName>
    <definedName name="blblb" localSheetId="7">#REF!</definedName>
    <definedName name="blblb" localSheetId="14">#REF!</definedName>
    <definedName name="blblb" localSheetId="1">#REF!</definedName>
    <definedName name="blblb" localSheetId="5">#REF!</definedName>
    <definedName name="blblb" localSheetId="4">#REF!</definedName>
    <definedName name="blblb" localSheetId="13">#REF!</definedName>
    <definedName name="blblb">#REF!</definedName>
    <definedName name="botafora" localSheetId="12">#REF!</definedName>
    <definedName name="botafora" localSheetId="15">#REF!</definedName>
    <definedName name="botafora" localSheetId="16">#REF!</definedName>
    <definedName name="botafora" localSheetId="17">#REF!</definedName>
    <definedName name="botafora" localSheetId="3">#REF!</definedName>
    <definedName name="botafora" localSheetId="7">#REF!</definedName>
    <definedName name="botafora" localSheetId="14">#REF!</definedName>
    <definedName name="botafora" localSheetId="1">#REF!</definedName>
    <definedName name="botafora" localSheetId="5">#REF!</definedName>
    <definedName name="botafora" localSheetId="4">#REF!</definedName>
    <definedName name="botafora" localSheetId="13">#REF!</definedName>
    <definedName name="botafora">#REF!</definedName>
    <definedName name="brita" localSheetId="12">#REF!</definedName>
    <definedName name="brita" localSheetId="15">#REF!</definedName>
    <definedName name="brita" localSheetId="16">#REF!</definedName>
    <definedName name="brita" localSheetId="17">#REF!</definedName>
    <definedName name="brita" localSheetId="3">#REF!</definedName>
    <definedName name="brita" localSheetId="7">#REF!</definedName>
    <definedName name="brita" localSheetId="14">#REF!</definedName>
    <definedName name="brita" localSheetId="1">#REF!</definedName>
    <definedName name="brita" localSheetId="5">#REF!</definedName>
    <definedName name="brita" localSheetId="4">#REF!</definedName>
    <definedName name="brita" localSheetId="13">#REF!</definedName>
    <definedName name="brita">#REF!</definedName>
    <definedName name="bstc20" localSheetId="12">#REF!</definedName>
    <definedName name="bstc20" localSheetId="15">#REF!</definedName>
    <definedName name="bstc20" localSheetId="16">#REF!</definedName>
    <definedName name="bstc20" localSheetId="17">#REF!</definedName>
    <definedName name="bstc20" localSheetId="3">#REF!</definedName>
    <definedName name="bstc20" localSheetId="7">#REF!</definedName>
    <definedName name="bstc20" localSheetId="14">#REF!</definedName>
    <definedName name="bstc20" localSheetId="1">#REF!</definedName>
    <definedName name="bstc20" localSheetId="5">#REF!</definedName>
    <definedName name="bstc20" localSheetId="4">#REF!</definedName>
    <definedName name="bstc20" localSheetId="13">#REF!</definedName>
    <definedName name="bstc20">#REF!</definedName>
    <definedName name="bstc40" localSheetId="12">#REF!</definedName>
    <definedName name="bstc40" localSheetId="15">#REF!</definedName>
    <definedName name="bstc40" localSheetId="16">#REF!</definedName>
    <definedName name="bstc40" localSheetId="17">#REF!</definedName>
    <definedName name="bstc40" localSheetId="3">#REF!</definedName>
    <definedName name="bstc40" localSheetId="7">#REF!</definedName>
    <definedName name="bstc40" localSheetId="14">#REF!</definedName>
    <definedName name="bstc40" localSheetId="1">#REF!</definedName>
    <definedName name="bstc40" localSheetId="5">#REF!</definedName>
    <definedName name="bstc40" localSheetId="4">#REF!</definedName>
    <definedName name="bstc40" localSheetId="13">#REF!</definedName>
    <definedName name="bstc40">#REF!</definedName>
    <definedName name="bstc60" localSheetId="12">#REF!</definedName>
    <definedName name="bstc60" localSheetId="15">#REF!</definedName>
    <definedName name="bstc60" localSheetId="16">#REF!</definedName>
    <definedName name="bstc60" localSheetId="17">#REF!</definedName>
    <definedName name="bstc60" localSheetId="3">#REF!</definedName>
    <definedName name="bstc60" localSheetId="7">#REF!</definedName>
    <definedName name="bstc60" localSheetId="14">#REF!</definedName>
    <definedName name="bstc60" localSheetId="1">#REF!</definedName>
    <definedName name="bstc60" localSheetId="5">#REF!</definedName>
    <definedName name="bstc60" localSheetId="4">#REF!</definedName>
    <definedName name="bstc60" localSheetId="13">#REF!</definedName>
    <definedName name="bstc60">#REF!</definedName>
    <definedName name="bstc80" localSheetId="12">#REF!</definedName>
    <definedName name="bstc80" localSheetId="15">#REF!</definedName>
    <definedName name="bstc80" localSheetId="16">#REF!</definedName>
    <definedName name="bstc80" localSheetId="17">#REF!</definedName>
    <definedName name="bstc80" localSheetId="3">#REF!</definedName>
    <definedName name="bstc80" localSheetId="7">#REF!</definedName>
    <definedName name="bstc80" localSheetId="14">#REF!</definedName>
    <definedName name="bstc80" localSheetId="1">#REF!</definedName>
    <definedName name="bstc80" localSheetId="5">#REF!</definedName>
    <definedName name="bstc80" localSheetId="4">#REF!</definedName>
    <definedName name="bstc80" localSheetId="13">#REF!</definedName>
    <definedName name="bstc80">#REF!</definedName>
    <definedName name="BuiltIn_Print_Titles" localSheetId="12">#REF!</definedName>
    <definedName name="BuiltIn_Print_Titles" localSheetId="15">#REF!</definedName>
    <definedName name="BuiltIn_Print_Titles" localSheetId="16">#REF!</definedName>
    <definedName name="BuiltIn_Print_Titles" localSheetId="17">#REF!</definedName>
    <definedName name="BuiltIn_Print_Titles" localSheetId="3">#REF!</definedName>
    <definedName name="BuiltIn_Print_Titles" localSheetId="7">#REF!</definedName>
    <definedName name="BuiltIn_Print_Titles" localSheetId="14">#REF!</definedName>
    <definedName name="BuiltIn_Print_Titles" localSheetId="1">#REF!</definedName>
    <definedName name="BuiltIn_Print_Titles" localSheetId="5">#REF!</definedName>
    <definedName name="BuiltIn_Print_Titles" localSheetId="4">#REF!</definedName>
    <definedName name="BuiltIn_Print_Titles" localSheetId="13">#REF!</definedName>
    <definedName name="BuiltIn_Print_Titles">#REF!</definedName>
    <definedName name="C___SISTEMA_DE_ESGOTAMENTO_SANITÁRIO" localSheetId="15">#REF!</definedName>
    <definedName name="C___SISTEMA_DE_ESGOTAMENTO_SANITÁRIO" localSheetId="16">#REF!</definedName>
    <definedName name="C___SISTEMA_DE_ESGOTAMENTO_SANITÁRIO" localSheetId="17">#REF!</definedName>
    <definedName name="C___SISTEMA_DE_ESGOTAMENTO_SANITÁRIO" localSheetId="7">#REF!</definedName>
    <definedName name="C___SISTEMA_DE_ESGOTAMENTO_SANITÁRIO" localSheetId="5">#REF!</definedName>
    <definedName name="C___SISTEMA_DE_ESGOTAMENTO_SANITÁRIO" localSheetId="4">#REF!</definedName>
    <definedName name="C___SISTEMA_DE_ESGOTAMENTO_SANITÁRIO" localSheetId="13">#REF!</definedName>
    <definedName name="C___SISTEMA_DE_ESGOTAMENTO_SANITÁRIO">'[3]Tab. Procv 1'!$C$97</definedName>
    <definedName name="caixadecentro" localSheetId="12">#REF!</definedName>
    <definedName name="caixadecentro" localSheetId="15">#REF!</definedName>
    <definedName name="caixadecentro" localSheetId="16">#REF!</definedName>
    <definedName name="caixadecentro" localSheetId="17">#REF!</definedName>
    <definedName name="caixadecentro" localSheetId="3">#REF!</definedName>
    <definedName name="caixadecentro" localSheetId="7">#REF!</definedName>
    <definedName name="caixadecentro" localSheetId="14">#REF!</definedName>
    <definedName name="caixadecentro" localSheetId="1">#REF!</definedName>
    <definedName name="caixadecentro" localSheetId="5">#REF!</definedName>
    <definedName name="caixadecentro" localSheetId="4">#REF!</definedName>
    <definedName name="caixadecentro" localSheetId="13">#REF!</definedName>
    <definedName name="caixadecentro">#REF!</definedName>
    <definedName name="Caminhão_Basc_Toco" localSheetId="12">#REF!</definedName>
    <definedName name="Caminhão_Basc_Toco" localSheetId="15">#REF!</definedName>
    <definedName name="Caminhão_Basc_Toco" localSheetId="16">#REF!</definedName>
    <definedName name="Caminhão_Basc_Toco" localSheetId="17">#REF!</definedName>
    <definedName name="Caminhão_Basc_Toco" localSheetId="3">#REF!</definedName>
    <definedName name="Caminhão_Basc_Toco" localSheetId="7">#REF!</definedName>
    <definedName name="Caminhão_Basc_Toco" localSheetId="14">#REF!</definedName>
    <definedName name="Caminhão_Basc_Toco" localSheetId="1">#REF!</definedName>
    <definedName name="Caminhão_Basc_Toco" localSheetId="5">#REF!</definedName>
    <definedName name="Caminhão_Basc_Toco" localSheetId="4">#REF!</definedName>
    <definedName name="Caminhão_Basc_Toco" localSheetId="13">#REF!</definedName>
    <definedName name="Caminhão_Basc_Toco">#REF!</definedName>
    <definedName name="cc" localSheetId="12">'[2]Memo RERA'!#REF!</definedName>
    <definedName name="cc" localSheetId="15">'[2]Memo RERA'!#REF!</definedName>
    <definedName name="cc" localSheetId="16">'[2]Memo RERA'!#REF!</definedName>
    <definedName name="cc" localSheetId="17">'[2]Memo RERA'!#REF!</definedName>
    <definedName name="cc" localSheetId="3">'[2]Memo RERA'!#REF!</definedName>
    <definedName name="cc" localSheetId="7">'[2]Memo RERA'!#REF!</definedName>
    <definedName name="cc" localSheetId="1">'[2]Memo RERA'!#REF!</definedName>
    <definedName name="cc" localSheetId="5">'[2]Memo RERA'!#REF!</definedName>
    <definedName name="cc" localSheetId="4">'[2]Memo RERA'!#REF!</definedName>
    <definedName name="cc" localSheetId="13">'[2]Memo RERA'!#REF!</definedName>
    <definedName name="cc">'[2]Memo RERA'!#REF!</definedName>
    <definedName name="CDSF" localSheetId="12">#REF!</definedName>
    <definedName name="CDSF" localSheetId="16">#REF!</definedName>
    <definedName name="CDSF" localSheetId="17">#REF!</definedName>
    <definedName name="CDSF" localSheetId="3">#REF!</definedName>
    <definedName name="CDSF" localSheetId="7">#REF!</definedName>
    <definedName name="CDSF" localSheetId="14">#REF!</definedName>
    <definedName name="CDSF" localSheetId="1">#REF!</definedName>
    <definedName name="CDSF" localSheetId="5">#REF!</definedName>
    <definedName name="CDSF" localSheetId="4">#REF!</definedName>
    <definedName name="CDSF" localSheetId="13">#REF!</definedName>
    <definedName name="CDSF">#REF!</definedName>
    <definedName name="cdsfsdf" localSheetId="12">#REF!</definedName>
    <definedName name="cdsfsdf" localSheetId="16">#REF!</definedName>
    <definedName name="cdsfsdf" localSheetId="17">#REF!</definedName>
    <definedName name="cdsfsdf" localSheetId="3">#REF!</definedName>
    <definedName name="cdsfsdf" localSheetId="7">#REF!</definedName>
    <definedName name="cdsfsdf" localSheetId="14">#REF!</definedName>
    <definedName name="cdsfsdf" localSheetId="1">#REF!</definedName>
    <definedName name="cdsfsdf" localSheetId="5">#REF!</definedName>
    <definedName name="cdsfsdf" localSheetId="4">#REF!</definedName>
    <definedName name="cdsfsdf" localSheetId="13">#REF!</definedName>
    <definedName name="cdsfsdf">#REF!</definedName>
    <definedName name="CISALHA" localSheetId="12">#REF!</definedName>
    <definedName name="CISALHA" localSheetId="15">#REF!</definedName>
    <definedName name="CISALHA" localSheetId="16">#REF!</definedName>
    <definedName name="CISALHA" localSheetId="17">#REF!</definedName>
    <definedName name="CISALHA" localSheetId="3">#REF!</definedName>
    <definedName name="CISALHA" localSheetId="7">#REF!</definedName>
    <definedName name="CISALHA" localSheetId="14">#REF!</definedName>
    <definedName name="CISALHA" localSheetId="1">#REF!</definedName>
    <definedName name="CISALHA" localSheetId="5">#REF!</definedName>
    <definedName name="CISALHA" localSheetId="4">#REF!</definedName>
    <definedName name="CISALHA" localSheetId="13">#REF!</definedName>
    <definedName name="CISALHA">#REF!</definedName>
    <definedName name="cisalhamento" localSheetId="12">#REF!</definedName>
    <definedName name="cisalhamento" localSheetId="15">#REF!</definedName>
    <definedName name="cisalhamento" localSheetId="16">#REF!</definedName>
    <definedName name="cisalhamento" localSheetId="17">#REF!</definedName>
    <definedName name="cisalhamento" localSheetId="3">#REF!</definedName>
    <definedName name="cisalhamento" localSheetId="7">#REF!</definedName>
    <definedName name="cisalhamento" localSheetId="14">#REF!</definedName>
    <definedName name="cisalhamento" localSheetId="1">#REF!</definedName>
    <definedName name="cisalhamento" localSheetId="5">#REF!</definedName>
    <definedName name="cisalhamento" localSheetId="4">#REF!</definedName>
    <definedName name="cisalhamento" localSheetId="13">#REF!</definedName>
    <definedName name="cisalhamento">#REF!</definedName>
    <definedName name="comprimento" localSheetId="12">#REF!</definedName>
    <definedName name="comprimento" localSheetId="15">#REF!</definedName>
    <definedName name="comprimento" localSheetId="16">#REF!</definedName>
    <definedName name="comprimento" localSheetId="17">#REF!</definedName>
    <definedName name="comprimento" localSheetId="3">#REF!</definedName>
    <definedName name="comprimento" localSheetId="7">#REF!</definedName>
    <definedName name="comprimento" localSheetId="14">#REF!</definedName>
    <definedName name="comprimento" localSheetId="1">#REF!</definedName>
    <definedName name="comprimento" localSheetId="5">#REF!</definedName>
    <definedName name="comprimento" localSheetId="4">#REF!</definedName>
    <definedName name="comprimento" localSheetId="13">#REF!</definedName>
    <definedName name="comprimento">#REF!</definedName>
    <definedName name="CONSOLIDADO" localSheetId="12">#REF!</definedName>
    <definedName name="CONSOLIDADO" localSheetId="15">#REF!</definedName>
    <definedName name="CONSOLIDADO" localSheetId="16">#REF!</definedName>
    <definedName name="CONSOLIDADO" localSheetId="17">#REF!</definedName>
    <definedName name="CONSOLIDADO" localSheetId="3">#REF!</definedName>
    <definedName name="CONSOLIDADO" localSheetId="7">#REF!</definedName>
    <definedName name="CONSOLIDADO" localSheetId="14">#REF!</definedName>
    <definedName name="CONSOLIDADO" localSheetId="1">#REF!</definedName>
    <definedName name="CONSOLIDADO" localSheetId="5">#REF!</definedName>
    <definedName name="CONSOLIDADO" localSheetId="4">#REF!</definedName>
    <definedName name="CONSOLIDADO" localSheetId="13">#REF!</definedName>
    <definedName name="CONSOLIDADO">#REF!</definedName>
    <definedName name="const_1" localSheetId="12">#REF!</definedName>
    <definedName name="const_1" localSheetId="15">#REF!</definedName>
    <definedName name="const_1" localSheetId="16">#REF!</definedName>
    <definedName name="const_1" localSheetId="17">#REF!</definedName>
    <definedName name="const_1" localSheetId="3">#REF!</definedName>
    <definedName name="const_1" localSheetId="7">#REF!</definedName>
    <definedName name="const_1" localSheetId="14">#REF!</definedName>
    <definedName name="const_1" localSheetId="1">#REF!</definedName>
    <definedName name="const_1" localSheetId="5">#REF!</definedName>
    <definedName name="const_1" localSheetId="4">#REF!</definedName>
    <definedName name="const_1" localSheetId="13">#REF!</definedName>
    <definedName name="const_1">#REF!</definedName>
    <definedName name="CORTE" localSheetId="12">#REF!</definedName>
    <definedName name="CORTE" localSheetId="15">#REF!</definedName>
    <definedName name="CORTE" localSheetId="16">#REF!</definedName>
    <definedName name="CORTE" localSheetId="17">#REF!</definedName>
    <definedName name="CORTE" localSheetId="3">#REF!</definedName>
    <definedName name="CORTE" localSheetId="7">#REF!</definedName>
    <definedName name="CORTE" localSheetId="14">#REF!</definedName>
    <definedName name="CORTE" localSheetId="1">#REF!</definedName>
    <definedName name="CORTE" localSheetId="5">#REF!</definedName>
    <definedName name="CORTE" localSheetId="4">#REF!</definedName>
    <definedName name="CORTE" localSheetId="13">#REF!</definedName>
    <definedName name="CORTE">#REF!</definedName>
    <definedName name="Cotação" localSheetId="12">#REF!</definedName>
    <definedName name="Cotação" localSheetId="16">#REF!</definedName>
    <definedName name="Cotação" localSheetId="17">#REF!</definedName>
    <definedName name="Cotação" localSheetId="3">#REF!</definedName>
    <definedName name="Cotação" localSheetId="7">#REF!</definedName>
    <definedName name="Cotação" localSheetId="14">#REF!</definedName>
    <definedName name="Cotação" localSheetId="1">#REF!</definedName>
    <definedName name="Cotação" localSheetId="5">#REF!</definedName>
    <definedName name="Cotação" localSheetId="4">#REF!</definedName>
    <definedName name="Cotação" localSheetId="13">#REF!</definedName>
    <definedName name="Cotação">#REF!</definedName>
    <definedName name="cronograma1" localSheetId="12">#REF!</definedName>
    <definedName name="cronograma1" localSheetId="15">#REF!</definedName>
    <definedName name="cronograma1" localSheetId="16">#REF!</definedName>
    <definedName name="cronograma1" localSheetId="17">#REF!</definedName>
    <definedName name="cronograma1" localSheetId="3">#REF!</definedName>
    <definedName name="cronograma1" localSheetId="7">#REF!</definedName>
    <definedName name="cronograma1" localSheetId="14">#REF!</definedName>
    <definedName name="cronograma1" localSheetId="1">#REF!</definedName>
    <definedName name="cronograma1" localSheetId="5">#REF!</definedName>
    <definedName name="cronograma1" localSheetId="4">#REF!</definedName>
    <definedName name="cronograma1" localSheetId="13">#REF!</definedName>
    <definedName name="cronograma1">#REF!</definedName>
    <definedName name="csdf" localSheetId="12">#REF!</definedName>
    <definedName name="csdf" localSheetId="16">#REF!</definedName>
    <definedName name="csdf" localSheetId="17">#REF!</definedName>
    <definedName name="csdf" localSheetId="3">#REF!</definedName>
    <definedName name="csdf" localSheetId="7">#REF!</definedName>
    <definedName name="csdf" localSheetId="14">#REF!</definedName>
    <definedName name="csdf" localSheetId="1">#REF!</definedName>
    <definedName name="csdf" localSheetId="5">#REF!</definedName>
    <definedName name="csdf" localSheetId="4">#REF!</definedName>
    <definedName name="csdf" localSheetId="13">#REF!</definedName>
    <definedName name="csdf">#REF!</definedName>
    <definedName name="cvdfgesrg" localSheetId="12">[1]Plan1!#REF!</definedName>
    <definedName name="cvdfgesrg" localSheetId="3">[1]Plan1!#REF!</definedName>
    <definedName name="cvdfgesrg" localSheetId="1">[1]Plan1!#REF!</definedName>
    <definedName name="cvdfgesrg">[1]Plan1!#REF!</definedName>
    <definedName name="d" localSheetId="12">'[2]Memo RERA'!#REF!</definedName>
    <definedName name="d" localSheetId="15">'[2]Memo RERA'!#REF!</definedName>
    <definedName name="d" localSheetId="16">'[2]Memo RERA'!#REF!</definedName>
    <definedName name="d" localSheetId="17">'[2]Memo RERA'!#REF!</definedName>
    <definedName name="d" localSheetId="3">'[2]Memo RERA'!#REF!</definedName>
    <definedName name="d" localSheetId="7">'[2]Memo RERA'!#REF!</definedName>
    <definedName name="d" localSheetId="1">'[2]Memo RERA'!#REF!</definedName>
    <definedName name="d" localSheetId="5">'[2]Memo RERA'!#REF!</definedName>
    <definedName name="d" localSheetId="4">'[2]Memo RERA'!#REF!</definedName>
    <definedName name="d" localSheetId="13">'[2]Memo RERA'!#REF!</definedName>
    <definedName name="d">'[2]Memo RERA'!#REF!</definedName>
    <definedName name="D___PAVIMENTAÇÃO_E_DRENAGEM" localSheetId="15">#REF!</definedName>
    <definedName name="D___PAVIMENTAÇÃO_E_DRENAGEM" localSheetId="16">#REF!</definedName>
    <definedName name="D___PAVIMENTAÇÃO_E_DRENAGEM" localSheetId="17">#REF!</definedName>
    <definedName name="D___PAVIMENTAÇÃO_E_DRENAGEM" localSheetId="7">#REF!</definedName>
    <definedName name="D___PAVIMENTAÇÃO_E_DRENAGEM" localSheetId="5">#REF!</definedName>
    <definedName name="D___PAVIMENTAÇÃO_E_DRENAGEM" localSheetId="4">#REF!</definedName>
    <definedName name="D___PAVIMENTAÇÃO_E_DRENAGEM" localSheetId="13">#REF!</definedName>
    <definedName name="D___PAVIMENTAÇÃO_E_DRENAGEM">'[3]Tab. Procv 1'!$C$338</definedName>
    <definedName name="dado" localSheetId="12">#REF!</definedName>
    <definedName name="dado" localSheetId="15">#REF!</definedName>
    <definedName name="dado" localSheetId="16">#REF!</definedName>
    <definedName name="dado" localSheetId="17">#REF!</definedName>
    <definedName name="dado" localSheetId="3">#REF!</definedName>
    <definedName name="dado" localSheetId="7">#REF!</definedName>
    <definedName name="dado" localSheetId="14">#REF!</definedName>
    <definedName name="dado" localSheetId="1">#REF!</definedName>
    <definedName name="dado" localSheetId="5">#REF!</definedName>
    <definedName name="dado" localSheetId="4">#REF!</definedName>
    <definedName name="dado" localSheetId="13">#REF!</definedName>
    <definedName name="dado">#REF!</definedName>
    <definedName name="dados" localSheetId="12">#REF!</definedName>
    <definedName name="dados" localSheetId="15">#REF!</definedName>
    <definedName name="dados" localSheetId="16">#REF!</definedName>
    <definedName name="dados" localSheetId="17">#REF!</definedName>
    <definedName name="dados" localSheetId="3">#REF!</definedName>
    <definedName name="dados" localSheetId="7">#REF!</definedName>
    <definedName name="dados" localSheetId="14">#REF!</definedName>
    <definedName name="dados" localSheetId="1">#REF!</definedName>
    <definedName name="dados" localSheetId="5">#REF!</definedName>
    <definedName name="dados" localSheetId="4">#REF!</definedName>
    <definedName name="dados" localSheetId="13">#REF!</definedName>
    <definedName name="dados">#REF!</definedName>
    <definedName name="dadoss" localSheetId="12">#REF!</definedName>
    <definedName name="dadoss" localSheetId="15">#REF!</definedName>
    <definedName name="dadoss" localSheetId="16">#REF!</definedName>
    <definedName name="dadoss" localSheetId="17">#REF!</definedName>
    <definedName name="dadoss" localSheetId="3">#REF!</definedName>
    <definedName name="dadoss" localSheetId="7">#REF!</definedName>
    <definedName name="dadoss" localSheetId="14">#REF!</definedName>
    <definedName name="dadoss" localSheetId="1">#REF!</definedName>
    <definedName name="dadoss" localSheetId="5">#REF!</definedName>
    <definedName name="dadoss" localSheetId="4">#REF!</definedName>
    <definedName name="dadoss" localSheetId="13">#REF!</definedName>
    <definedName name="dadoss">#REF!</definedName>
    <definedName name="dasdf" localSheetId="12">#REF!</definedName>
    <definedName name="dasdf" localSheetId="16">#REF!</definedName>
    <definedName name="dasdf" localSheetId="17">#REF!</definedName>
    <definedName name="dasdf" localSheetId="3">#REF!</definedName>
    <definedName name="dasdf" localSheetId="7">#REF!</definedName>
    <definedName name="dasdf" localSheetId="14">#REF!</definedName>
    <definedName name="dasdf" localSheetId="1">#REF!</definedName>
    <definedName name="dasdf" localSheetId="5">#REF!</definedName>
    <definedName name="dasdf" localSheetId="4">#REF!</definedName>
    <definedName name="dasdf" localSheetId="13">#REF!</definedName>
    <definedName name="dasdf">#REF!</definedName>
    <definedName name="dewrf" localSheetId="12">#REF!</definedName>
    <definedName name="dewrf" localSheetId="16">#REF!</definedName>
    <definedName name="dewrf" localSheetId="17">#REF!</definedName>
    <definedName name="dewrf" localSheetId="3">#REF!</definedName>
    <definedName name="dewrf" localSheetId="7">#REF!</definedName>
    <definedName name="dewrf" localSheetId="14">#REF!</definedName>
    <definedName name="dewrf" localSheetId="1">#REF!</definedName>
    <definedName name="dewrf" localSheetId="5">#REF!</definedName>
    <definedName name="dewrf" localSheetId="4">#REF!</definedName>
    <definedName name="dewrf" localSheetId="13">#REF!</definedName>
    <definedName name="dewrf">#REF!</definedName>
    <definedName name="dfgas" localSheetId="12">#REF!</definedName>
    <definedName name="dfgas" localSheetId="16">#REF!</definedName>
    <definedName name="dfgas" localSheetId="17">#REF!</definedName>
    <definedName name="dfgas" localSheetId="3">#REF!</definedName>
    <definedName name="dfgas" localSheetId="7">#REF!</definedName>
    <definedName name="dfgas" localSheetId="14">#REF!</definedName>
    <definedName name="dfgas" localSheetId="1">#REF!</definedName>
    <definedName name="dfgas" localSheetId="5">#REF!</definedName>
    <definedName name="dfgas" localSheetId="4">#REF!</definedName>
    <definedName name="dfgas" localSheetId="13">#REF!</definedName>
    <definedName name="dfgas">#REF!</definedName>
    <definedName name="DHD" localSheetId="12">#REF!</definedName>
    <definedName name="DHD" localSheetId="16">#REF!</definedName>
    <definedName name="DHD" localSheetId="17">#REF!</definedName>
    <definedName name="DHD" localSheetId="3">#REF!</definedName>
    <definedName name="DHD" localSheetId="7">#REF!</definedName>
    <definedName name="DHD" localSheetId="14">#REF!</definedName>
    <definedName name="DHD" localSheetId="1">#REF!</definedName>
    <definedName name="DHD" localSheetId="5">#REF!</definedName>
    <definedName name="DHD" localSheetId="4">#REF!</definedName>
    <definedName name="DHD" localSheetId="13">#REF!</definedName>
    <definedName name="DHD">#REF!</definedName>
    <definedName name="Dren" localSheetId="12">#REF!</definedName>
    <definedName name="Dren" localSheetId="15">#REF!</definedName>
    <definedName name="Dren" localSheetId="16">#REF!</definedName>
    <definedName name="Dren" localSheetId="17">#REF!</definedName>
    <definedName name="Dren" localSheetId="3">#REF!</definedName>
    <definedName name="Dren" localSheetId="7">#REF!</definedName>
    <definedName name="Dren" localSheetId="14">#REF!</definedName>
    <definedName name="Dren" localSheetId="1">#REF!</definedName>
    <definedName name="Dren" localSheetId="5">#REF!</definedName>
    <definedName name="Dren" localSheetId="4">#REF!</definedName>
    <definedName name="Dren" localSheetId="13">#REF!</definedName>
    <definedName name="Dren">#REF!</definedName>
    <definedName name="DRENAGEM" localSheetId="12">#REF!</definedName>
    <definedName name="DRENAGEM" localSheetId="15">#REF!</definedName>
    <definedName name="DRENAGEM" localSheetId="16">#REF!</definedName>
    <definedName name="DRENAGEM" localSheetId="17">#REF!</definedName>
    <definedName name="DRENAGEM" localSheetId="3">#REF!</definedName>
    <definedName name="DRENAGEM" localSheetId="7">#REF!</definedName>
    <definedName name="DRENAGEM" localSheetId="14">#REF!</definedName>
    <definedName name="DRENAGEM" localSheetId="1">#REF!</definedName>
    <definedName name="DRENAGEM" localSheetId="5">#REF!</definedName>
    <definedName name="DRENAGEM" localSheetId="4">#REF!</definedName>
    <definedName name="DRENAGEM" localSheetId="13">#REF!</definedName>
    <definedName name="DRENAGEM">#REF!</definedName>
    <definedName name="dsfdawsg" localSheetId="12">[1]Plan1!#REF!</definedName>
    <definedName name="dsfdawsg" localSheetId="17">[1]Plan1!#REF!</definedName>
    <definedName name="dsfdawsg" localSheetId="3">[1]Plan1!#REF!</definedName>
    <definedName name="dsfdawsg" localSheetId="7">[1]Plan1!#REF!</definedName>
    <definedName name="dsfdawsg" localSheetId="1">[1]Plan1!#REF!</definedName>
    <definedName name="dsfdawsg" localSheetId="4">[1]Plan1!#REF!</definedName>
    <definedName name="dsfdawsg" localSheetId="13">[1]Plan1!#REF!</definedName>
    <definedName name="dsfdawsg">[1]Plan1!#REF!</definedName>
    <definedName name="E___URBANIZAÇÃO_E_PAISAGISMO" localSheetId="15">#REF!</definedName>
    <definedName name="E___URBANIZAÇÃO_E_PAISAGISMO" localSheetId="16">#REF!</definedName>
    <definedName name="E___URBANIZAÇÃO_E_PAISAGISMO" localSheetId="17">#REF!</definedName>
    <definedName name="E___URBANIZAÇÃO_E_PAISAGISMO" localSheetId="7">#REF!</definedName>
    <definedName name="E___URBANIZAÇÃO_E_PAISAGISMO" localSheetId="5">#REF!</definedName>
    <definedName name="E___URBANIZAÇÃO_E_PAISAGISMO" localSheetId="4">#REF!</definedName>
    <definedName name="E___URBANIZAÇÃO_E_PAISAGISMO" localSheetId="13">#REF!</definedName>
    <definedName name="E___URBANIZAÇÃO_E_PAISAGISMO">'[3]Tab. Procv 1'!$C$430</definedName>
    <definedName name="eF" localSheetId="12">[1]Plan1!#REF!</definedName>
    <definedName name="eF" localSheetId="3">[1]Plan1!#REF!</definedName>
    <definedName name="eF" localSheetId="1">[1]Plan1!#REF!</definedName>
    <definedName name="eF">[1]Plan1!#REF!</definedName>
    <definedName name="efEWEWE" localSheetId="12">#REF!</definedName>
    <definedName name="efEWEWE" localSheetId="16">#REF!</definedName>
    <definedName name="efEWEWE" localSheetId="17">#REF!</definedName>
    <definedName name="efEWEWE" localSheetId="3">#REF!</definedName>
    <definedName name="efEWEWE" localSheetId="7">#REF!</definedName>
    <definedName name="efEWEWE" localSheetId="14">#REF!</definedName>
    <definedName name="efEWEWE" localSheetId="1">#REF!</definedName>
    <definedName name="efEWEWE" localSheetId="5">#REF!</definedName>
    <definedName name="efEWEWE" localSheetId="4">#REF!</definedName>
    <definedName name="efEWEWE" localSheetId="13">#REF!</definedName>
    <definedName name="efEWEWE">#REF!</definedName>
    <definedName name="efsaefqa" localSheetId="12">'[2]Memo RERA'!#REF!</definedName>
    <definedName name="efsaefqa" localSheetId="17">'[2]Memo RERA'!#REF!</definedName>
    <definedName name="efsaefqa" localSheetId="3">'[2]Memo RERA'!#REF!</definedName>
    <definedName name="efsaefqa" localSheetId="7">'[2]Memo RERA'!#REF!</definedName>
    <definedName name="efsaefqa" localSheetId="1">'[2]Memo RERA'!#REF!</definedName>
    <definedName name="efsaefqa" localSheetId="4">'[2]Memo RERA'!#REF!</definedName>
    <definedName name="efsaefqa" localSheetId="13">'[2]Memo RERA'!#REF!</definedName>
    <definedName name="efsaefqa">'[2]Memo RERA'!#REF!</definedName>
    <definedName name="emop" localSheetId="16">[5]Emop1103!$A$4:$D$7997</definedName>
    <definedName name="emop" localSheetId="17">[5]Emop1103!$A$4:$D$7997</definedName>
    <definedName name="emop" localSheetId="7">[5]Emop1103!$A$4:$D$7997</definedName>
    <definedName name="emop" localSheetId="5">[5]Emop1103!$A$4:$D$7997</definedName>
    <definedName name="emop" localSheetId="4">[5]Emop1103!$A$4:$D$7997</definedName>
    <definedName name="emop" localSheetId="13">[5]Emop1103!$A$4:$D$7997</definedName>
    <definedName name="emop">[6]Emop1103!$A$4:$D$7997</definedName>
    <definedName name="Emopc" localSheetId="12">#REF!</definedName>
    <definedName name="Emopc" localSheetId="15">#REF!</definedName>
    <definedName name="Emopc" localSheetId="16">#REF!</definedName>
    <definedName name="Emopc" localSheetId="17">#REF!</definedName>
    <definedName name="Emopc" localSheetId="3">#REF!</definedName>
    <definedName name="Emopc" localSheetId="7">#REF!</definedName>
    <definedName name="Emopc" localSheetId="14">#REF!</definedName>
    <definedName name="Emopc" localSheetId="1">#REF!</definedName>
    <definedName name="Emopc" localSheetId="5">#REF!</definedName>
    <definedName name="Emopc" localSheetId="4">#REF!</definedName>
    <definedName name="Emopc" localSheetId="13">#REF!</definedName>
    <definedName name="Emopc">#REF!</definedName>
    <definedName name="empolamento" localSheetId="12">#REF!</definedName>
    <definedName name="empolamento" localSheetId="15">#REF!</definedName>
    <definedName name="empolamento" localSheetId="16">#REF!</definedName>
    <definedName name="empolamento" localSheetId="17">#REF!</definedName>
    <definedName name="empolamento" localSheetId="3">#REF!</definedName>
    <definedName name="empolamento" localSheetId="7">#REF!</definedName>
    <definedName name="empolamento" localSheetId="14">#REF!</definedName>
    <definedName name="empolamento" localSheetId="1">#REF!</definedName>
    <definedName name="empolamento" localSheetId="5">#REF!</definedName>
    <definedName name="empolamento" localSheetId="4">#REF!</definedName>
    <definedName name="empolamento" localSheetId="13">#REF!</definedName>
    <definedName name="empolamento">#REF!</definedName>
    <definedName name="Enecarregado" localSheetId="12">#REF!</definedName>
    <definedName name="Enecarregado" localSheetId="15">#REF!</definedName>
    <definedName name="Enecarregado" localSheetId="16">#REF!</definedName>
    <definedName name="Enecarregado" localSheetId="17">#REF!</definedName>
    <definedName name="Enecarregado" localSheetId="3">#REF!</definedName>
    <definedName name="Enecarregado" localSheetId="7">#REF!</definedName>
    <definedName name="Enecarregado" localSheetId="14">#REF!</definedName>
    <definedName name="Enecarregado" localSheetId="1">#REF!</definedName>
    <definedName name="Enecarregado" localSheetId="5">#REF!</definedName>
    <definedName name="Enecarregado" localSheetId="4">#REF!</definedName>
    <definedName name="Enecarregado" localSheetId="13">#REF!</definedName>
    <definedName name="Enecarregado">#REF!</definedName>
    <definedName name="ER" localSheetId="12">#REF!</definedName>
    <definedName name="ER" localSheetId="16">#REF!</definedName>
    <definedName name="ER" localSheetId="17">#REF!</definedName>
    <definedName name="ER" localSheetId="3">#REF!</definedName>
    <definedName name="ER" localSheetId="7">#REF!</definedName>
    <definedName name="ER" localSheetId="14">#REF!</definedName>
    <definedName name="ER" localSheetId="1">#REF!</definedName>
    <definedName name="ER" localSheetId="5">#REF!</definedName>
    <definedName name="ER" localSheetId="4">#REF!</definedName>
    <definedName name="ER" localSheetId="13">#REF!</definedName>
    <definedName name="ER">#REF!</definedName>
    <definedName name="eragaergae" localSheetId="12">[1]Plan1!#REF!</definedName>
    <definedName name="eragaergae" localSheetId="3">[1]Plan1!#REF!</definedName>
    <definedName name="eragaergae" localSheetId="1">[1]Plan1!#REF!</definedName>
    <definedName name="eragaergae">[1]Plan1!#REF!</definedName>
    <definedName name="ESG" localSheetId="12">[7]memo!#REF!</definedName>
    <definedName name="ESG" localSheetId="15">[7]memo!#REF!</definedName>
    <definedName name="ESG" localSheetId="16">[7]memo!#REF!</definedName>
    <definedName name="ESG" localSheetId="17">[7]memo!#REF!</definedName>
    <definedName name="ESG" localSheetId="3">[7]memo!#REF!</definedName>
    <definedName name="ESG" localSheetId="7">[7]memo!#REF!</definedName>
    <definedName name="ESG" localSheetId="1">[7]memo!#REF!</definedName>
    <definedName name="ESG" localSheetId="5">[7]memo!#REF!</definedName>
    <definedName name="ESG" localSheetId="4">[7]memo!#REF!</definedName>
    <definedName name="ESG" localSheetId="13">[7]memo!#REF!</definedName>
    <definedName name="ESG">[7]memo!#REF!</definedName>
    <definedName name="ESGOTO" localSheetId="12">#REF!</definedName>
    <definedName name="ESGOTO" localSheetId="15">#REF!</definedName>
    <definedName name="ESGOTO" localSheetId="16">#REF!</definedName>
    <definedName name="ESGOTO" localSheetId="17">#REF!</definedName>
    <definedName name="ESGOTO" localSheetId="3">#REF!</definedName>
    <definedName name="ESGOTO" localSheetId="7">#REF!</definedName>
    <definedName name="ESGOTO" localSheetId="14">#REF!</definedName>
    <definedName name="ESGOTO" localSheetId="1">#REF!</definedName>
    <definedName name="ESGOTO" localSheetId="5">#REF!</definedName>
    <definedName name="ESGOTO" localSheetId="4">#REF!</definedName>
    <definedName name="ESGOTO" localSheetId="13">#REF!</definedName>
    <definedName name="ESGOTO">#REF!</definedName>
    <definedName name="etapa1" localSheetId="12">#REF!</definedName>
    <definedName name="etapa1" localSheetId="15">#REF!</definedName>
    <definedName name="etapa1" localSheetId="16">#REF!</definedName>
    <definedName name="etapa1" localSheetId="17">#REF!</definedName>
    <definedName name="etapa1" localSheetId="3">#REF!</definedName>
    <definedName name="etapa1" localSheetId="7">#REF!</definedName>
    <definedName name="etapa1" localSheetId="14">#REF!</definedName>
    <definedName name="etapa1" localSheetId="1">#REF!</definedName>
    <definedName name="etapa1" localSheetId="5">#REF!</definedName>
    <definedName name="etapa1" localSheetId="4">#REF!</definedName>
    <definedName name="etapa1" localSheetId="13">#REF!</definedName>
    <definedName name="etapa1">#REF!</definedName>
    <definedName name="etapa2" localSheetId="12">#REF!</definedName>
    <definedName name="etapa2" localSheetId="15">#REF!</definedName>
    <definedName name="etapa2" localSheetId="16">#REF!</definedName>
    <definedName name="etapa2" localSheetId="17">#REF!</definedName>
    <definedName name="etapa2" localSheetId="3">#REF!</definedName>
    <definedName name="etapa2" localSheetId="7">#REF!</definedName>
    <definedName name="etapa2" localSheetId="14">#REF!</definedName>
    <definedName name="etapa2" localSheetId="1">#REF!</definedName>
    <definedName name="etapa2" localSheetId="5">#REF!</definedName>
    <definedName name="etapa2" localSheetId="4">#REF!</definedName>
    <definedName name="etapa2" localSheetId="13">#REF!</definedName>
    <definedName name="etapa2">#REF!</definedName>
    <definedName name="etapa3" localSheetId="12">#REF!</definedName>
    <definedName name="etapa3" localSheetId="15">#REF!</definedName>
    <definedName name="etapa3" localSheetId="16">#REF!</definedName>
    <definedName name="etapa3" localSheetId="17">#REF!</definedName>
    <definedName name="etapa3" localSheetId="3">#REF!</definedName>
    <definedName name="etapa3" localSheetId="7">#REF!</definedName>
    <definedName name="etapa3" localSheetId="14">#REF!</definedName>
    <definedName name="etapa3" localSheetId="1">#REF!</definedName>
    <definedName name="etapa3" localSheetId="5">#REF!</definedName>
    <definedName name="etapa3" localSheetId="4">#REF!</definedName>
    <definedName name="etapa3" localSheetId="13">#REF!</definedName>
    <definedName name="etapa3">#REF!</definedName>
    <definedName name="etapa4" localSheetId="12">#REF!</definedName>
    <definedName name="etapa4" localSheetId="15">#REF!</definedName>
    <definedName name="etapa4" localSheetId="16">#REF!</definedName>
    <definedName name="etapa4" localSheetId="17">#REF!</definedName>
    <definedName name="etapa4" localSheetId="3">#REF!</definedName>
    <definedName name="etapa4" localSheetId="7">#REF!</definedName>
    <definedName name="etapa4" localSheetId="14">#REF!</definedName>
    <definedName name="etapa4" localSheetId="1">#REF!</definedName>
    <definedName name="etapa4" localSheetId="5">#REF!</definedName>
    <definedName name="etapa4" localSheetId="4">#REF!</definedName>
    <definedName name="etapa4" localSheetId="13">#REF!</definedName>
    <definedName name="etapa4">#REF!</definedName>
    <definedName name="etapa5" localSheetId="12">#REF!</definedName>
    <definedName name="etapa5" localSheetId="15">#REF!</definedName>
    <definedName name="etapa5" localSheetId="16">#REF!</definedName>
    <definedName name="etapa5" localSheetId="17">#REF!</definedName>
    <definedName name="etapa5" localSheetId="3">#REF!</definedName>
    <definedName name="etapa5" localSheetId="7">#REF!</definedName>
    <definedName name="etapa5" localSheetId="14">#REF!</definedName>
    <definedName name="etapa5" localSheetId="1">#REF!</definedName>
    <definedName name="etapa5" localSheetId="5">#REF!</definedName>
    <definedName name="etapa5" localSheetId="4">#REF!</definedName>
    <definedName name="etapa5" localSheetId="13">#REF!</definedName>
    <definedName name="etapa5">#REF!</definedName>
    <definedName name="etapa6" localSheetId="12">#REF!</definedName>
    <definedName name="etapa6" localSheetId="15">#REF!</definedName>
    <definedName name="etapa6" localSheetId="16">#REF!</definedName>
    <definedName name="etapa6" localSheetId="17">#REF!</definedName>
    <definedName name="etapa6" localSheetId="3">#REF!</definedName>
    <definedName name="etapa6" localSheetId="7">#REF!</definedName>
    <definedName name="etapa6" localSheetId="14">#REF!</definedName>
    <definedName name="etapa6" localSheetId="1">#REF!</definedName>
    <definedName name="etapa6" localSheetId="5">#REF!</definedName>
    <definedName name="etapa6" localSheetId="4">#REF!</definedName>
    <definedName name="etapa6" localSheetId="13">#REF!</definedName>
    <definedName name="etapa6">#REF!</definedName>
    <definedName name="etapa7" localSheetId="12">#REF!</definedName>
    <definedName name="etapa7" localSheetId="15">#REF!</definedName>
    <definedName name="etapa7" localSheetId="16">#REF!</definedName>
    <definedName name="etapa7" localSheetId="17">#REF!</definedName>
    <definedName name="etapa7" localSheetId="3">#REF!</definedName>
    <definedName name="etapa7" localSheetId="7">#REF!</definedName>
    <definedName name="etapa7" localSheetId="14">#REF!</definedName>
    <definedName name="etapa7" localSheetId="1">#REF!</definedName>
    <definedName name="etapa7" localSheetId="5">#REF!</definedName>
    <definedName name="etapa7" localSheetId="4">#REF!</definedName>
    <definedName name="etapa7" localSheetId="13">#REF!</definedName>
    <definedName name="etapa7">#REF!</definedName>
    <definedName name="EWF" localSheetId="12">#REF!</definedName>
    <definedName name="EWF" localSheetId="16">#REF!</definedName>
    <definedName name="EWF" localSheetId="17">#REF!</definedName>
    <definedName name="EWF" localSheetId="3">#REF!</definedName>
    <definedName name="EWF" localSheetId="7">#REF!</definedName>
    <definedName name="EWF" localSheetId="14">#REF!</definedName>
    <definedName name="EWF" localSheetId="1">#REF!</definedName>
    <definedName name="EWF" localSheetId="5">#REF!</definedName>
    <definedName name="EWF" localSheetId="4">#REF!</definedName>
    <definedName name="EWF" localSheetId="13">#REF!</definedName>
    <definedName name="EWF">#REF!</definedName>
    <definedName name="ewsrw" localSheetId="12">#REF!</definedName>
    <definedName name="ewsrw" localSheetId="16">#REF!</definedName>
    <definedName name="ewsrw" localSheetId="17">#REF!</definedName>
    <definedName name="ewsrw" localSheetId="3">#REF!</definedName>
    <definedName name="ewsrw" localSheetId="7">#REF!</definedName>
    <definedName name="ewsrw" localSheetId="14">#REF!</definedName>
    <definedName name="ewsrw" localSheetId="1">#REF!</definedName>
    <definedName name="ewsrw" localSheetId="5">#REF!</definedName>
    <definedName name="ewsrw" localSheetId="4">#REF!</definedName>
    <definedName name="ewsrw" localSheetId="13">#REF!</definedName>
    <definedName name="ewsrw">#REF!</definedName>
    <definedName name="F___SERVIÇOS_DE_ILUMINAÇÃO_PÚBLICA" localSheetId="15">#REF!</definedName>
    <definedName name="F___SERVIÇOS_DE_ILUMINAÇÃO_PÚBLICA" localSheetId="16">#REF!</definedName>
    <definedName name="F___SERVIÇOS_DE_ILUMINAÇÃO_PÚBLICA" localSheetId="17">#REF!</definedName>
    <definedName name="F___SERVIÇOS_DE_ILUMINAÇÃO_PÚBLICA" localSheetId="7">#REF!</definedName>
    <definedName name="F___SERVIÇOS_DE_ILUMINAÇÃO_PÚBLICA" localSheetId="5">#REF!</definedName>
    <definedName name="F___SERVIÇOS_DE_ILUMINAÇÃO_PÚBLICA" localSheetId="4">#REF!</definedName>
    <definedName name="F___SERVIÇOS_DE_ILUMINAÇÃO_PÚBLICA" localSheetId="13">#REF!</definedName>
    <definedName name="F___SERVIÇOS_DE_ILUMINAÇÃO_PÚBLICA">'[3]Tab. Procv 1'!$C$1515</definedName>
    <definedName name="FAWFWF" localSheetId="12">#REF!</definedName>
    <definedName name="FAWFWF" localSheetId="16">#REF!</definedName>
    <definedName name="FAWFWF" localSheetId="17">#REF!</definedName>
    <definedName name="FAWFWF" localSheetId="3">#REF!</definedName>
    <definedName name="FAWFWF" localSheetId="7">#REF!</definedName>
    <definedName name="FAWFWF" localSheetId="14">#REF!</definedName>
    <definedName name="FAWFWF" localSheetId="1">#REF!</definedName>
    <definedName name="FAWFWF" localSheetId="5">#REF!</definedName>
    <definedName name="FAWFWF" localSheetId="4">#REF!</definedName>
    <definedName name="FAWFWF" localSheetId="13">#REF!</definedName>
    <definedName name="FAWFWF">#REF!</definedName>
    <definedName name="fefef" localSheetId="12">[1]Plan1!#REF!</definedName>
    <definedName name="fefef" localSheetId="3">[1]Plan1!#REF!</definedName>
    <definedName name="fefef" localSheetId="7">[1]Plan1!#REF!</definedName>
    <definedName name="fefef" localSheetId="1">[1]Plan1!#REF!</definedName>
    <definedName name="fefef" localSheetId="4">[1]Plan1!#REF!</definedName>
    <definedName name="fefef" localSheetId="13">[1]Plan1!#REF!</definedName>
    <definedName name="fefef">[1]Plan1!#REF!</definedName>
    <definedName name="fefeqwfeqf" localSheetId="12">#REF!</definedName>
    <definedName name="fefeqwfeqf" localSheetId="3">#REF!</definedName>
    <definedName name="fefeqwfeqf" localSheetId="7">#REF!</definedName>
    <definedName name="fefeqwfeqf" localSheetId="1">#REF!</definedName>
    <definedName name="fefeqwfeqf" localSheetId="13">#REF!</definedName>
    <definedName name="fefeqwfeqf">#REF!</definedName>
    <definedName name="fer" localSheetId="12">[1]Plan1!#REF!</definedName>
    <definedName name="fer" localSheetId="3">[1]Plan1!#REF!</definedName>
    <definedName name="fer" localSheetId="1">[1]Plan1!#REF!</definedName>
    <definedName name="fer">[1]Plan1!#REF!</definedName>
    <definedName name="fewfaqf" localSheetId="12">#REF!</definedName>
    <definedName name="fewfaqf" localSheetId="16">#REF!</definedName>
    <definedName name="fewfaqf" localSheetId="17">#REF!</definedName>
    <definedName name="fewfaqf" localSheetId="3">#REF!</definedName>
    <definedName name="fewfaqf" localSheetId="7">#REF!</definedName>
    <definedName name="fewfaqf" localSheetId="14">#REF!</definedName>
    <definedName name="fewfaqf" localSheetId="1">#REF!</definedName>
    <definedName name="fewfaqf" localSheetId="5">#REF!</definedName>
    <definedName name="fewfaqf" localSheetId="4">#REF!</definedName>
    <definedName name="fewfaqf" localSheetId="13">#REF!</definedName>
    <definedName name="fewfaqf">#REF!</definedName>
    <definedName name="fewfewf" localSheetId="12">#REF!</definedName>
    <definedName name="fewfewf" localSheetId="3">#REF!</definedName>
    <definedName name="fewfewf" localSheetId="7">#REF!</definedName>
    <definedName name="fewfewf" localSheetId="1">#REF!</definedName>
    <definedName name="fewfewf" localSheetId="13">#REF!</definedName>
    <definedName name="fewfewf">#REF!</definedName>
    <definedName name="FGADG" localSheetId="12">'[2]Memo RERA'!#REF!</definedName>
    <definedName name="FGADG" localSheetId="16">'[2]Memo RERA'!#REF!</definedName>
    <definedName name="FGADG" localSheetId="17">'[2]Memo RERA'!#REF!</definedName>
    <definedName name="FGADG" localSheetId="3">'[2]Memo RERA'!#REF!</definedName>
    <definedName name="FGADG" localSheetId="7">'[2]Memo RERA'!#REF!</definedName>
    <definedName name="FGADG" localSheetId="1">'[2]Memo RERA'!#REF!</definedName>
    <definedName name="FGADG" localSheetId="5">'[2]Memo RERA'!#REF!</definedName>
    <definedName name="FGADG" localSheetId="4">'[2]Memo RERA'!#REF!</definedName>
    <definedName name="FGADG" localSheetId="13">'[2]Memo RERA'!#REF!</definedName>
    <definedName name="FGADG">'[2]Memo RERA'!#REF!</definedName>
    <definedName name="fgaege" localSheetId="12">#REF!</definedName>
    <definedName name="fgaege" localSheetId="3">#REF!</definedName>
    <definedName name="fgaege" localSheetId="7">#REF!</definedName>
    <definedName name="fgaege" localSheetId="1">#REF!</definedName>
    <definedName name="fgaege" localSheetId="13">#REF!</definedName>
    <definedName name="fgaege">#REF!</definedName>
    <definedName name="fgnfdhjdtyjdt" localSheetId="12">[1]Plan1!#REF!</definedName>
    <definedName name="fgnfdhjdtyjdt" localSheetId="3">[1]Plan1!#REF!</definedName>
    <definedName name="fgnfdhjdtyjdt" localSheetId="1">[1]Plan1!#REF!</definedName>
    <definedName name="fgnfdhjdtyjdt" localSheetId="13">[1]Plan1!#REF!</definedName>
    <definedName name="fgnfdhjdtyjdt">[1]Plan1!#REF!</definedName>
    <definedName name="fgnrsyjytj" localSheetId="12">[1]Plan1!#REF!</definedName>
    <definedName name="fgnrsyjytj" localSheetId="3">[1]Plan1!#REF!</definedName>
    <definedName name="fgnrsyjytj" localSheetId="1">[1]Plan1!#REF!</definedName>
    <definedName name="fgnrsyjytj">[1]Plan1!#REF!</definedName>
    <definedName name="FREGFEG" localSheetId="12">#REF!</definedName>
    <definedName name="FREGFEG" localSheetId="16">#REF!</definedName>
    <definedName name="FREGFEG" localSheetId="17">#REF!</definedName>
    <definedName name="FREGFEG" localSheetId="3">#REF!</definedName>
    <definedName name="FREGFEG" localSheetId="7">#REF!</definedName>
    <definedName name="FREGFEG" localSheetId="14">#REF!</definedName>
    <definedName name="FREGFEG" localSheetId="1">#REF!</definedName>
    <definedName name="FREGFEG" localSheetId="5">#REF!</definedName>
    <definedName name="FREGFEG" localSheetId="4">#REF!</definedName>
    <definedName name="FREGFEG" localSheetId="13">#REF!</definedName>
    <definedName name="FREGFEG">#REF!</definedName>
    <definedName name="freq" localSheetId="12">#REF!</definedName>
    <definedName name="freq" localSheetId="16">#REF!</definedName>
    <definedName name="freq" localSheetId="17">#REF!</definedName>
    <definedName name="freq" localSheetId="3">#REF!</definedName>
    <definedName name="freq" localSheetId="7">#REF!</definedName>
    <definedName name="freq" localSheetId="14">#REF!</definedName>
    <definedName name="freq" localSheetId="1">#REF!</definedName>
    <definedName name="freq" localSheetId="5">#REF!</definedName>
    <definedName name="freq" localSheetId="4">#REF!</definedName>
    <definedName name="freq" localSheetId="13">#REF!</definedName>
    <definedName name="freq">#REF!</definedName>
    <definedName name="frwe4rwfg" localSheetId="12">#REF!</definedName>
    <definedName name="frwe4rwfg" localSheetId="3">#REF!</definedName>
    <definedName name="frwe4rwfg" localSheetId="7">#REF!</definedName>
    <definedName name="frwe4rwfg" localSheetId="1">#REF!</definedName>
    <definedName name="frwe4rwfg" localSheetId="13">#REF!</definedName>
    <definedName name="frwe4rwfg">#REF!</definedName>
    <definedName name="frwfgrwgwr" localSheetId="12">#REF!</definedName>
    <definedName name="frwfgrwgwr" localSheetId="3">#REF!</definedName>
    <definedName name="frwfgrwgwr" localSheetId="7">#REF!</definedName>
    <definedName name="frwfgrwgwr" localSheetId="1">#REF!</definedName>
    <definedName name="frwfgrwgwr" localSheetId="13">#REF!</definedName>
    <definedName name="frwfgrwgwr">#REF!</definedName>
    <definedName name="FSAD" localSheetId="12">#REF!</definedName>
    <definedName name="FSAD" localSheetId="16">#REF!</definedName>
    <definedName name="FSAD" localSheetId="17">#REF!</definedName>
    <definedName name="FSAD" localSheetId="3">#REF!</definedName>
    <definedName name="FSAD" localSheetId="7">#REF!</definedName>
    <definedName name="FSAD" localSheetId="14">#REF!</definedName>
    <definedName name="FSAD" localSheetId="1">#REF!</definedName>
    <definedName name="FSAD" localSheetId="5">#REF!</definedName>
    <definedName name="FSAD" localSheetId="4">#REF!</definedName>
    <definedName name="FSAD" localSheetId="13">#REF!</definedName>
    <definedName name="FSAD">#REF!</definedName>
    <definedName name="FSAF" localSheetId="12">#REF!</definedName>
    <definedName name="FSAF" localSheetId="16">#REF!</definedName>
    <definedName name="FSAF" localSheetId="17">#REF!</definedName>
    <definedName name="FSAF" localSheetId="3">#REF!</definedName>
    <definedName name="FSAF" localSheetId="7">#REF!</definedName>
    <definedName name="FSAF" localSheetId="14">#REF!</definedName>
    <definedName name="FSAF" localSheetId="1">#REF!</definedName>
    <definedName name="FSAF" localSheetId="5">#REF!</definedName>
    <definedName name="FSAF" localSheetId="4">#REF!</definedName>
    <definedName name="FSAF" localSheetId="13">#REF!</definedName>
    <definedName name="FSAF">#REF!</definedName>
    <definedName name="FSDA" localSheetId="12">#REF!</definedName>
    <definedName name="FSDA" localSheetId="16">#REF!</definedName>
    <definedName name="FSDA" localSheetId="17">#REF!</definedName>
    <definedName name="FSDA" localSheetId="3">#REF!</definedName>
    <definedName name="FSDA" localSheetId="7">#REF!</definedName>
    <definedName name="FSDA" localSheetId="14">#REF!</definedName>
    <definedName name="FSDA" localSheetId="1">#REF!</definedName>
    <definedName name="FSDA" localSheetId="5">#REF!</definedName>
    <definedName name="FSDA" localSheetId="4">#REF!</definedName>
    <definedName name="FSDA" localSheetId="13">#REF!</definedName>
    <definedName name="FSDA">#REF!</definedName>
    <definedName name="FSFAFGA" localSheetId="12">#REF!</definedName>
    <definedName name="FSFAFGA" localSheetId="16">#REF!</definedName>
    <definedName name="FSFAFGA" localSheetId="17">#REF!</definedName>
    <definedName name="FSFAFGA" localSheetId="3">#REF!</definedName>
    <definedName name="FSFAFGA" localSheetId="7">#REF!</definedName>
    <definedName name="FSFAFGA" localSheetId="14">#REF!</definedName>
    <definedName name="FSFAFGA" localSheetId="1">#REF!</definedName>
    <definedName name="FSFAFGA" localSheetId="5">#REF!</definedName>
    <definedName name="FSFAFGA" localSheetId="4">#REF!</definedName>
    <definedName name="FSFAFGA" localSheetId="13">#REF!</definedName>
    <definedName name="FSFAFGA">#REF!</definedName>
    <definedName name="fugfy" localSheetId="12">#REF!</definedName>
    <definedName name="fugfy" localSheetId="16">#REF!</definedName>
    <definedName name="fugfy" localSheetId="17">#REF!</definedName>
    <definedName name="fugfy" localSheetId="3">#REF!</definedName>
    <definedName name="fugfy" localSheetId="7">#REF!</definedName>
    <definedName name="fugfy" localSheetId="14">#REF!</definedName>
    <definedName name="fugfy" localSheetId="1">#REF!</definedName>
    <definedName name="fugfy" localSheetId="5">#REF!</definedName>
    <definedName name="fugfy" localSheetId="4">#REF!</definedName>
    <definedName name="fugfy" localSheetId="13">#REF!</definedName>
    <definedName name="fugfy">#REF!</definedName>
    <definedName name="fundovala" localSheetId="12">#REF!</definedName>
    <definedName name="fundovala" localSheetId="15">#REF!</definedName>
    <definedName name="fundovala" localSheetId="16">#REF!</definedName>
    <definedName name="fundovala" localSheetId="17">#REF!</definedName>
    <definedName name="fundovala" localSheetId="3">#REF!</definedName>
    <definedName name="fundovala" localSheetId="7">#REF!</definedName>
    <definedName name="fundovala" localSheetId="14">#REF!</definedName>
    <definedName name="fundovala" localSheetId="1">#REF!</definedName>
    <definedName name="fundovala" localSheetId="5">#REF!</definedName>
    <definedName name="fundovala" localSheetId="4">#REF!</definedName>
    <definedName name="fundovala" localSheetId="13">#REF!</definedName>
    <definedName name="fundovala">#REF!</definedName>
    <definedName name="fwef" localSheetId="12">#REF!</definedName>
    <definedName name="fwef" localSheetId="16">#REF!</definedName>
    <definedName name="fwef" localSheetId="17">#REF!</definedName>
    <definedName name="fwef" localSheetId="3">#REF!</definedName>
    <definedName name="fwef" localSheetId="7">#REF!</definedName>
    <definedName name="fwef" localSheetId="14">#REF!</definedName>
    <definedName name="fwef" localSheetId="1">#REF!</definedName>
    <definedName name="fwef" localSheetId="5">#REF!</definedName>
    <definedName name="fwef" localSheetId="4">#REF!</definedName>
    <definedName name="fwef" localSheetId="13">#REF!</definedName>
    <definedName name="fwef">#REF!</definedName>
    <definedName name="fwefwgfW" localSheetId="12">[1]Plan1!#REF!</definedName>
    <definedName name="fwefwgfW" localSheetId="17">[1]Plan1!#REF!</definedName>
    <definedName name="fwefwgfW" localSheetId="3">[1]Plan1!#REF!</definedName>
    <definedName name="fwefwgfW" localSheetId="7">[1]Plan1!#REF!</definedName>
    <definedName name="fwefwgfW" localSheetId="1">[1]Plan1!#REF!</definedName>
    <definedName name="fwefwgfW" localSheetId="4">[1]Plan1!#REF!</definedName>
    <definedName name="fwefwgfW" localSheetId="13">[1]Plan1!#REF!</definedName>
    <definedName name="fwefwgfW">[1]Plan1!#REF!</definedName>
    <definedName name="FWQFQRWERF" localSheetId="12">#REF!</definedName>
    <definedName name="FWQFQRWERF" localSheetId="16">#REF!</definedName>
    <definedName name="FWQFQRWERF" localSheetId="17">#REF!</definedName>
    <definedName name="FWQFQRWERF" localSheetId="3">#REF!</definedName>
    <definedName name="FWQFQRWERF" localSheetId="7">#REF!</definedName>
    <definedName name="FWQFQRWERF" localSheetId="14">#REF!</definedName>
    <definedName name="FWQFQRWERF" localSheetId="1">#REF!</definedName>
    <definedName name="FWQFQRWERF" localSheetId="5">#REF!</definedName>
    <definedName name="FWQFQRWERF" localSheetId="4">#REF!</definedName>
    <definedName name="FWQFQRWERF" localSheetId="13">#REF!</definedName>
    <definedName name="FWQFQRWERF">#REF!</definedName>
    <definedName name="fwqw" localSheetId="12">#REF!</definedName>
    <definedName name="fwqw" localSheetId="16">#REF!</definedName>
    <definedName name="fwqw" localSheetId="17">#REF!</definedName>
    <definedName name="fwqw" localSheetId="3">#REF!</definedName>
    <definedName name="fwqw" localSheetId="7">#REF!</definedName>
    <definedName name="fwqw" localSheetId="14">#REF!</definedName>
    <definedName name="fwqw" localSheetId="1">#REF!</definedName>
    <definedName name="fwqw" localSheetId="5">#REF!</definedName>
    <definedName name="fwqw" localSheetId="4">#REF!</definedName>
    <definedName name="fwqw" localSheetId="13">#REF!</definedName>
    <definedName name="fwqw">#REF!</definedName>
    <definedName name="FwrwG" localSheetId="12">[1]Plan1!#REF!</definedName>
    <definedName name="FwrwG" localSheetId="3">[1]Plan1!#REF!</definedName>
    <definedName name="FwrwG" localSheetId="1">[1]Plan1!#REF!</definedName>
    <definedName name="FwrwG">[1]Plan1!#REF!</definedName>
    <definedName name="g\sgrs\gg" localSheetId="12">#REF!</definedName>
    <definedName name="g\sgrs\gg" localSheetId="3">#REF!</definedName>
    <definedName name="g\sgrs\gg" localSheetId="7">#REF!</definedName>
    <definedName name="g\sgrs\gg" localSheetId="1">#REF!</definedName>
    <definedName name="g\sgrs\gg" localSheetId="13">#REF!</definedName>
    <definedName name="g\sgrs\gg">#REF!</definedName>
    <definedName name="G___SISTEMA_DE_ABASTECIMENTO_DE_ÁGUA" localSheetId="15">#REF!</definedName>
    <definedName name="G___SISTEMA_DE_ABASTECIMENTO_DE_ÁGUA" localSheetId="16">#REF!</definedName>
    <definedName name="G___SISTEMA_DE_ABASTECIMENTO_DE_ÁGUA" localSheetId="17">#REF!</definedName>
    <definedName name="G___SISTEMA_DE_ABASTECIMENTO_DE_ÁGUA" localSheetId="7">#REF!</definedName>
    <definedName name="G___SISTEMA_DE_ABASTECIMENTO_DE_ÁGUA" localSheetId="5">#REF!</definedName>
    <definedName name="G___SISTEMA_DE_ABASTECIMENTO_DE_ÁGUA" localSheetId="4">#REF!</definedName>
    <definedName name="G___SISTEMA_DE_ABASTECIMENTO_DE_ÁGUA" localSheetId="13">#REF!</definedName>
    <definedName name="G___SISTEMA_DE_ABASTECIMENTO_DE_ÁGUA">'[3]Tab. Procv 1'!$C$1609</definedName>
    <definedName name="ga" localSheetId="12">#REF!</definedName>
    <definedName name="ga" localSheetId="16">#REF!</definedName>
    <definedName name="ga" localSheetId="17">#REF!</definedName>
    <definedName name="ga" localSheetId="3">#REF!</definedName>
    <definedName name="ga" localSheetId="7">#REF!</definedName>
    <definedName name="ga" localSheetId="14">#REF!</definedName>
    <definedName name="ga" localSheetId="1">#REF!</definedName>
    <definedName name="ga" localSheetId="5">#REF!</definedName>
    <definedName name="ga" localSheetId="4">#REF!</definedName>
    <definedName name="ga" localSheetId="13">#REF!</definedName>
    <definedName name="ga">#REF!</definedName>
    <definedName name="gdfgeg" localSheetId="12">#REF!</definedName>
    <definedName name="gdfgeg" localSheetId="16">#REF!</definedName>
    <definedName name="gdfgeg" localSheetId="17">#REF!</definedName>
    <definedName name="gdfgeg" localSheetId="3">#REF!</definedName>
    <definedName name="gdfgeg" localSheetId="7">#REF!</definedName>
    <definedName name="gdfgeg" localSheetId="14">#REF!</definedName>
    <definedName name="gdfgeg" localSheetId="1">#REF!</definedName>
    <definedName name="gdfgeg" localSheetId="5">#REF!</definedName>
    <definedName name="gdfgeg" localSheetId="4">#REF!</definedName>
    <definedName name="gdfgeg" localSheetId="13">#REF!</definedName>
    <definedName name="gdfgeg">#REF!</definedName>
    <definedName name="geagheahae" localSheetId="12">#REF!</definedName>
    <definedName name="geagheahae" localSheetId="16">#REF!</definedName>
    <definedName name="geagheahae" localSheetId="17">#REF!</definedName>
    <definedName name="geagheahae" localSheetId="3">#REF!</definedName>
    <definedName name="geagheahae" localSheetId="7">#REF!</definedName>
    <definedName name="geagheahae" localSheetId="14">#REF!</definedName>
    <definedName name="geagheahae" localSheetId="1">#REF!</definedName>
    <definedName name="geagheahae" localSheetId="5">#REF!</definedName>
    <definedName name="geagheahae" localSheetId="4">#REF!</definedName>
    <definedName name="geagheahae" localSheetId="13">#REF!</definedName>
    <definedName name="geagheahae">#REF!</definedName>
    <definedName name="gehtehreth" localSheetId="12">[1]Plan1!#REF!</definedName>
    <definedName name="gehtehreth" localSheetId="16">[1]Plan1!#REF!</definedName>
    <definedName name="gehtehreth" localSheetId="17">[1]Plan1!#REF!</definedName>
    <definedName name="gehtehreth" localSheetId="3">[1]Plan1!#REF!</definedName>
    <definedName name="gehtehreth" localSheetId="7">[1]Plan1!#REF!</definedName>
    <definedName name="gehtehreth" localSheetId="14">[1]Plan1!#REF!</definedName>
    <definedName name="gehtehreth" localSheetId="1">[1]Plan1!#REF!</definedName>
    <definedName name="gehtehreth" localSheetId="5">[1]Plan1!#REF!</definedName>
    <definedName name="gehtehreth" localSheetId="4">[1]Plan1!#REF!</definedName>
    <definedName name="gehtehreth" localSheetId="13">[1]Plan1!#REF!</definedName>
    <definedName name="gehtehreth">[1]Plan1!#REF!</definedName>
    <definedName name="GEQRGQER" localSheetId="12">#REF!</definedName>
    <definedName name="GEQRGQER" localSheetId="3">#REF!</definedName>
    <definedName name="GEQRGQER" localSheetId="7">#REF!</definedName>
    <definedName name="GEQRGQER" localSheetId="1">#REF!</definedName>
    <definedName name="GEQRGQER" localSheetId="13">#REF!</definedName>
    <definedName name="GEQRGQER">#REF!</definedName>
    <definedName name="gerget" localSheetId="12">#REF!</definedName>
    <definedName name="gerget" localSheetId="16">#REF!</definedName>
    <definedName name="gerget" localSheetId="17">#REF!</definedName>
    <definedName name="gerget" localSheetId="3">#REF!</definedName>
    <definedName name="gerget" localSheetId="7">#REF!</definedName>
    <definedName name="gerget" localSheetId="14">#REF!</definedName>
    <definedName name="gerget" localSheetId="1">#REF!</definedName>
    <definedName name="gerget" localSheetId="5">#REF!</definedName>
    <definedName name="gerget" localSheetId="4">#REF!</definedName>
    <definedName name="gerget" localSheetId="13">#REF!</definedName>
    <definedName name="gerget">#REF!</definedName>
    <definedName name="gerwgg" localSheetId="12">#REF!</definedName>
    <definedName name="gerwgg" localSheetId="16">#REF!</definedName>
    <definedName name="gerwgg" localSheetId="17">#REF!</definedName>
    <definedName name="gerwgg" localSheetId="3">#REF!</definedName>
    <definedName name="gerwgg" localSheetId="7">#REF!</definedName>
    <definedName name="gerwgg" localSheetId="14">#REF!</definedName>
    <definedName name="gerwgg" localSheetId="1">#REF!</definedName>
    <definedName name="gerwgg" localSheetId="5">#REF!</definedName>
    <definedName name="gerwgg" localSheetId="4">#REF!</definedName>
    <definedName name="gerwgg" localSheetId="13">#REF!</definedName>
    <definedName name="gerwgg">#REF!</definedName>
    <definedName name="GETE" localSheetId="12">#REF!</definedName>
    <definedName name="GETE" localSheetId="16">#REF!</definedName>
    <definedName name="GETE" localSheetId="17">#REF!</definedName>
    <definedName name="GETE" localSheetId="3">#REF!</definedName>
    <definedName name="GETE" localSheetId="7">#REF!</definedName>
    <definedName name="GETE" localSheetId="14">#REF!</definedName>
    <definedName name="GETE" localSheetId="1">#REF!</definedName>
    <definedName name="GETE" localSheetId="5">#REF!</definedName>
    <definedName name="GETE" localSheetId="4">#REF!</definedName>
    <definedName name="GETE" localSheetId="13">#REF!</definedName>
    <definedName name="GETE">#REF!</definedName>
    <definedName name="getgtegt" localSheetId="12">#REF!</definedName>
    <definedName name="getgtegt" localSheetId="16">#REF!</definedName>
    <definedName name="getgtegt" localSheetId="17">#REF!</definedName>
    <definedName name="getgtegt" localSheetId="3">#REF!</definedName>
    <definedName name="getgtegt" localSheetId="7">#REF!</definedName>
    <definedName name="getgtegt" localSheetId="14">#REF!</definedName>
    <definedName name="getgtegt" localSheetId="1">#REF!</definedName>
    <definedName name="getgtegt" localSheetId="5">#REF!</definedName>
    <definedName name="getgtegt" localSheetId="4">#REF!</definedName>
    <definedName name="getgtegt" localSheetId="13">#REF!</definedName>
    <definedName name="getgtegt">#REF!</definedName>
    <definedName name="GFS" localSheetId="12">#REF!</definedName>
    <definedName name="GFS" localSheetId="16">#REF!</definedName>
    <definedName name="GFS" localSheetId="17">#REF!</definedName>
    <definedName name="GFS" localSheetId="3">#REF!</definedName>
    <definedName name="GFS" localSheetId="7">#REF!</definedName>
    <definedName name="GFS" localSheetId="14">#REF!</definedName>
    <definedName name="GFS" localSheetId="1">#REF!</definedName>
    <definedName name="GFS" localSheetId="5">#REF!</definedName>
    <definedName name="GFS" localSheetId="4">#REF!</definedName>
    <definedName name="GFS" localSheetId="13">#REF!</definedName>
    <definedName name="GFS">#REF!</definedName>
    <definedName name="GGGE" localSheetId="12">#REF!</definedName>
    <definedName name="GGGE" localSheetId="16">#REF!</definedName>
    <definedName name="GGGE" localSheetId="17">#REF!</definedName>
    <definedName name="GGGE" localSheetId="3">#REF!</definedName>
    <definedName name="GGGE" localSheetId="7">#REF!</definedName>
    <definedName name="GGGE" localSheetId="14">#REF!</definedName>
    <definedName name="GGGE" localSheetId="1">#REF!</definedName>
    <definedName name="GGGE" localSheetId="5">#REF!</definedName>
    <definedName name="GGGE" localSheetId="4">#REF!</definedName>
    <definedName name="GGGE" localSheetId="13">#REF!</definedName>
    <definedName name="GGGE">#REF!</definedName>
    <definedName name="ggtrghrthrw" localSheetId="12">#REF!</definedName>
    <definedName name="ggtrghrthrw" localSheetId="16">#REF!</definedName>
    <definedName name="ggtrghrthrw" localSheetId="17">#REF!</definedName>
    <definedName name="ggtrghrthrw" localSheetId="3">#REF!</definedName>
    <definedName name="ggtrghrthrw" localSheetId="7">#REF!</definedName>
    <definedName name="ggtrghrthrw" localSheetId="14">#REF!</definedName>
    <definedName name="ggtrghrthrw" localSheetId="1">#REF!</definedName>
    <definedName name="ggtrghrthrw" localSheetId="5">#REF!</definedName>
    <definedName name="ggtrghrthrw" localSheetId="4">#REF!</definedName>
    <definedName name="ggtrghrthrw" localSheetId="13">#REF!</definedName>
    <definedName name="ggtrghrthrw">#REF!</definedName>
    <definedName name="ggye4e5t" localSheetId="12">#REF!</definedName>
    <definedName name="ggye4e5t" localSheetId="16">#REF!</definedName>
    <definedName name="ggye4e5t" localSheetId="17">#REF!</definedName>
    <definedName name="ggye4e5t" localSheetId="3">#REF!</definedName>
    <definedName name="ggye4e5t" localSheetId="7">#REF!</definedName>
    <definedName name="ggye4e5t" localSheetId="14">#REF!</definedName>
    <definedName name="ggye4e5t" localSheetId="1">#REF!</definedName>
    <definedName name="ggye4e5t" localSheetId="5">#REF!</definedName>
    <definedName name="ggye4e5t" localSheetId="4">#REF!</definedName>
    <definedName name="ggye4e5t" localSheetId="13">#REF!</definedName>
    <definedName name="ggye4e5t">#REF!</definedName>
    <definedName name="ghrthrheh" localSheetId="12">#REF!</definedName>
    <definedName name="ghrthrheh" localSheetId="3">#REF!</definedName>
    <definedName name="ghrthrheh" localSheetId="1">#REF!</definedName>
    <definedName name="ghrthrheh">#REF!</definedName>
    <definedName name="ghrthtw" localSheetId="12">#REF!</definedName>
    <definedName name="ghrthtw" localSheetId="16">#REF!</definedName>
    <definedName name="ghrthtw" localSheetId="17">#REF!</definedName>
    <definedName name="ghrthtw" localSheetId="3">#REF!</definedName>
    <definedName name="ghrthtw" localSheetId="7">#REF!</definedName>
    <definedName name="ghrthtw" localSheetId="14">#REF!</definedName>
    <definedName name="ghrthtw" localSheetId="1">#REF!</definedName>
    <definedName name="ghrthtw" localSheetId="5">#REF!</definedName>
    <definedName name="ghrthtw" localSheetId="4">#REF!</definedName>
    <definedName name="ghrthtw" localSheetId="13">#REF!</definedName>
    <definedName name="ghrthtw">#REF!</definedName>
    <definedName name="ghtrgw" localSheetId="12">#REF!</definedName>
    <definedName name="ghtrgw" localSheetId="16">#REF!</definedName>
    <definedName name="ghtrgw" localSheetId="17">#REF!</definedName>
    <definedName name="ghtrgw" localSheetId="3">#REF!</definedName>
    <definedName name="ghtrgw" localSheetId="7">#REF!</definedName>
    <definedName name="ghtrgw" localSheetId="14">#REF!</definedName>
    <definedName name="ghtrgw" localSheetId="1">#REF!</definedName>
    <definedName name="ghtrgw" localSheetId="5">#REF!</definedName>
    <definedName name="ghtrgw" localSheetId="4">#REF!</definedName>
    <definedName name="ghtrgw" localSheetId="13">#REF!</definedName>
    <definedName name="ghtrgw">#REF!</definedName>
    <definedName name="ghytfjtf" localSheetId="12">#REF!</definedName>
    <definedName name="ghytfjtf" localSheetId="16">#REF!</definedName>
    <definedName name="ghytfjtf" localSheetId="17">#REF!</definedName>
    <definedName name="ghytfjtf" localSheetId="3">#REF!</definedName>
    <definedName name="ghytfjtf" localSheetId="7">#REF!</definedName>
    <definedName name="ghytfjtf" localSheetId="14">#REF!</definedName>
    <definedName name="ghytfjtf" localSheetId="1">#REF!</definedName>
    <definedName name="ghytfjtf" localSheetId="5">#REF!</definedName>
    <definedName name="ghytfjtf" localSheetId="4">#REF!</definedName>
    <definedName name="ghytfjtf" localSheetId="13">#REF!</definedName>
    <definedName name="ghytfjtf">#REF!</definedName>
    <definedName name="gregerg" localSheetId="12">[1]Plan1!#REF!</definedName>
    <definedName name="gregerg" localSheetId="3">[1]Plan1!#REF!</definedName>
    <definedName name="gregerg" localSheetId="7">[1]Plan1!#REF!</definedName>
    <definedName name="gregerg" localSheetId="1">[1]Plan1!#REF!</definedName>
    <definedName name="gregerg" localSheetId="13">[1]Plan1!#REF!</definedName>
    <definedName name="gregerg">[1]Plan1!#REF!</definedName>
    <definedName name="greq" localSheetId="12">#REF!</definedName>
    <definedName name="greq" localSheetId="16">#REF!</definedName>
    <definedName name="greq" localSheetId="17">#REF!</definedName>
    <definedName name="greq" localSheetId="3">#REF!</definedName>
    <definedName name="greq" localSheetId="7">#REF!</definedName>
    <definedName name="greq" localSheetId="14">#REF!</definedName>
    <definedName name="greq" localSheetId="1">#REF!</definedName>
    <definedName name="greq" localSheetId="5">#REF!</definedName>
    <definedName name="greq" localSheetId="4">#REF!</definedName>
    <definedName name="greq" localSheetId="13">#REF!</definedName>
    <definedName name="greq">#REF!</definedName>
    <definedName name="GRETWER" localSheetId="12">#REF!</definedName>
    <definedName name="GRETWER" localSheetId="3">#REF!</definedName>
    <definedName name="GRETWER" localSheetId="7">#REF!</definedName>
    <definedName name="GRETWER" localSheetId="1">#REF!</definedName>
    <definedName name="GRETWER" localSheetId="13">#REF!</definedName>
    <definedName name="GRETWER">#REF!</definedName>
    <definedName name="GRGA" localSheetId="12">#REF!</definedName>
    <definedName name="GRGA" localSheetId="16">#REF!</definedName>
    <definedName name="GRGA" localSheetId="17">#REF!</definedName>
    <definedName name="GRGA" localSheetId="3">#REF!</definedName>
    <definedName name="GRGA" localSheetId="7">#REF!</definedName>
    <definedName name="GRGA" localSheetId="14">#REF!</definedName>
    <definedName name="GRGA" localSheetId="1">#REF!</definedName>
    <definedName name="GRGA" localSheetId="5">#REF!</definedName>
    <definedName name="GRGA" localSheetId="4">#REF!</definedName>
    <definedName name="GRGA" localSheetId="13">#REF!</definedName>
    <definedName name="GRGA">#REF!</definedName>
    <definedName name="grrg" localSheetId="12">#REF!</definedName>
    <definedName name="grrg" localSheetId="3">#REF!</definedName>
    <definedName name="grrg" localSheetId="1">#REF!</definedName>
    <definedName name="grrg">#REF!</definedName>
    <definedName name="GRWGW" localSheetId="12">'[2]Memo RERA'!#REF!</definedName>
    <definedName name="GRWGW" localSheetId="16">'[2]Memo RERA'!#REF!</definedName>
    <definedName name="GRWGW" localSheetId="17">'[2]Memo RERA'!#REF!</definedName>
    <definedName name="GRWGW" localSheetId="3">'[2]Memo RERA'!#REF!</definedName>
    <definedName name="GRWGW" localSheetId="7">'[2]Memo RERA'!#REF!</definedName>
    <definedName name="GRWGW" localSheetId="1">'[2]Memo RERA'!#REF!</definedName>
    <definedName name="GRWGW" localSheetId="5">'[2]Memo RERA'!#REF!</definedName>
    <definedName name="GRWGW" localSheetId="4">'[2]Memo RERA'!#REF!</definedName>
    <definedName name="GRWGW" localSheetId="13">'[2]Memo RERA'!#REF!</definedName>
    <definedName name="GRWGW">'[2]Memo RERA'!#REF!</definedName>
    <definedName name="grwwrt" localSheetId="12">#REF!</definedName>
    <definedName name="grwwrt" localSheetId="16">#REF!</definedName>
    <definedName name="grwwrt" localSheetId="17">#REF!</definedName>
    <definedName name="grwwrt" localSheetId="3">#REF!</definedName>
    <definedName name="grwwrt" localSheetId="7">#REF!</definedName>
    <definedName name="grwwrt" localSheetId="14">#REF!</definedName>
    <definedName name="grwwrt" localSheetId="1">#REF!</definedName>
    <definedName name="grwwrt" localSheetId="5">#REF!</definedName>
    <definedName name="grwwrt" localSheetId="4">#REF!</definedName>
    <definedName name="grwwrt" localSheetId="13">#REF!</definedName>
    <definedName name="grwwrt">#REF!</definedName>
    <definedName name="gsd" localSheetId="12">'[2]Memo RERA'!#REF!</definedName>
    <definedName name="gsd" localSheetId="16">'[2]Memo RERA'!#REF!</definedName>
    <definedName name="gsd" localSheetId="17">'[2]Memo RERA'!#REF!</definedName>
    <definedName name="gsd" localSheetId="3">'[2]Memo RERA'!#REF!</definedName>
    <definedName name="gsd" localSheetId="7">'[2]Memo RERA'!#REF!</definedName>
    <definedName name="gsd" localSheetId="1">'[2]Memo RERA'!#REF!</definedName>
    <definedName name="gsd" localSheetId="5">'[2]Memo RERA'!#REF!</definedName>
    <definedName name="gsd" localSheetId="4">'[2]Memo RERA'!#REF!</definedName>
    <definedName name="gsd" localSheetId="13">'[2]Memo RERA'!#REF!</definedName>
    <definedName name="gsd">'[2]Memo RERA'!#REF!</definedName>
    <definedName name="gstgtht" localSheetId="12">#REF!</definedName>
    <definedName name="gstgtht" localSheetId="3">#REF!</definedName>
    <definedName name="gstgtht" localSheetId="1">#REF!</definedName>
    <definedName name="gstgtht">#REF!</definedName>
    <definedName name="gthh4" localSheetId="12">#REF!</definedName>
    <definedName name="gthh4" localSheetId="16">#REF!</definedName>
    <definedName name="gthh4" localSheetId="17">#REF!</definedName>
    <definedName name="gthh4" localSheetId="3">#REF!</definedName>
    <definedName name="gthh4" localSheetId="7">#REF!</definedName>
    <definedName name="gthh4" localSheetId="14">#REF!</definedName>
    <definedName name="gthh4" localSheetId="1">#REF!</definedName>
    <definedName name="gthh4" localSheetId="5">#REF!</definedName>
    <definedName name="gthh4" localSheetId="4">#REF!</definedName>
    <definedName name="gthh4" localSheetId="13">#REF!</definedName>
    <definedName name="gthh4">#REF!</definedName>
    <definedName name="GTR" localSheetId="12">#REF!</definedName>
    <definedName name="GTR" localSheetId="16">#REF!</definedName>
    <definedName name="GTR" localSheetId="17">#REF!</definedName>
    <definedName name="GTR" localSheetId="3">#REF!</definedName>
    <definedName name="GTR" localSheetId="7">#REF!</definedName>
    <definedName name="GTR" localSheetId="14">#REF!</definedName>
    <definedName name="GTR" localSheetId="1">#REF!</definedName>
    <definedName name="GTR" localSheetId="5">#REF!</definedName>
    <definedName name="GTR" localSheetId="4">#REF!</definedName>
    <definedName name="GTR" localSheetId="13">#REF!</definedName>
    <definedName name="GTR">#REF!</definedName>
    <definedName name="GTRGER" localSheetId="12">#REF!</definedName>
    <definedName name="GTRGER" localSheetId="16">#REF!</definedName>
    <definedName name="GTRGER" localSheetId="17">#REF!</definedName>
    <definedName name="GTRGER" localSheetId="3">#REF!</definedName>
    <definedName name="GTRGER" localSheetId="7">#REF!</definedName>
    <definedName name="GTRGER" localSheetId="14">#REF!</definedName>
    <definedName name="GTRGER" localSheetId="1">#REF!</definedName>
    <definedName name="GTRGER" localSheetId="5">#REF!</definedName>
    <definedName name="GTRGER" localSheetId="4">#REF!</definedName>
    <definedName name="GTRGER" localSheetId="13">#REF!</definedName>
    <definedName name="GTRGER">#REF!</definedName>
    <definedName name="gtwgtwgwhg" localSheetId="12">#REF!</definedName>
    <definedName name="gtwgtwgwhg" localSheetId="16">#REF!</definedName>
    <definedName name="gtwgtwgwhg" localSheetId="17">#REF!</definedName>
    <definedName name="gtwgtwgwhg" localSheetId="3">#REF!</definedName>
    <definedName name="gtwgtwgwhg" localSheetId="7">#REF!</definedName>
    <definedName name="gtwgtwgwhg" localSheetId="14">#REF!</definedName>
    <definedName name="gtwgtwgwhg" localSheetId="1">#REF!</definedName>
    <definedName name="gtwgtwgwhg" localSheetId="5">#REF!</definedName>
    <definedName name="gtwgtwgwhg" localSheetId="4">#REF!</definedName>
    <definedName name="gtwgtwgwhg" localSheetId="13">#REF!</definedName>
    <definedName name="gtwgtwgwhg">#REF!</definedName>
    <definedName name="GTWHW" localSheetId="12">#REF!</definedName>
    <definedName name="GTWHW" localSheetId="3">#REF!</definedName>
    <definedName name="GTWHW" localSheetId="7">#REF!</definedName>
    <definedName name="GTWHW" localSheetId="1">#REF!</definedName>
    <definedName name="GTWHW" localSheetId="13">#REF!</definedName>
    <definedName name="GTWHW">#REF!</definedName>
    <definedName name="GWGWR" localSheetId="12">#REF!</definedName>
    <definedName name="GWGWR" localSheetId="16">#REF!</definedName>
    <definedName name="GWGWR" localSheetId="17">#REF!</definedName>
    <definedName name="GWGWR" localSheetId="3">#REF!</definedName>
    <definedName name="GWGWR" localSheetId="7">#REF!</definedName>
    <definedName name="GWGWR" localSheetId="14">#REF!</definedName>
    <definedName name="GWGWR" localSheetId="1">#REF!</definedName>
    <definedName name="GWGWR" localSheetId="5">#REF!</definedName>
    <definedName name="GWGWR" localSheetId="4">#REF!</definedName>
    <definedName name="GWGWR" localSheetId="13">#REF!</definedName>
    <definedName name="GWGWR">#REF!</definedName>
    <definedName name="gwregw" localSheetId="12">#REF!</definedName>
    <definedName name="gwregw" localSheetId="16">#REF!</definedName>
    <definedName name="gwregw" localSheetId="17">#REF!</definedName>
    <definedName name="gwregw" localSheetId="3">#REF!</definedName>
    <definedName name="gwregw" localSheetId="7">#REF!</definedName>
    <definedName name="gwregw" localSheetId="14">#REF!</definedName>
    <definedName name="gwregw" localSheetId="1">#REF!</definedName>
    <definedName name="gwregw" localSheetId="5">#REF!</definedName>
    <definedName name="gwregw" localSheetId="4">#REF!</definedName>
    <definedName name="gwregw" localSheetId="13">#REF!</definedName>
    <definedName name="gwregw">#REF!</definedName>
    <definedName name="gwrgrwgwr" localSheetId="12">[1]Plan1!#REF!</definedName>
    <definedName name="gwrgrwgwr" localSheetId="3">[1]Plan1!#REF!</definedName>
    <definedName name="gwrgrwgwr" localSheetId="7">[1]Plan1!#REF!</definedName>
    <definedName name="gwrgrwgwr" localSheetId="1">[1]Plan1!#REF!</definedName>
    <definedName name="gwrgrwgwr" localSheetId="13">[1]Plan1!#REF!</definedName>
    <definedName name="gwrgrwgwr">[1]Plan1!#REF!</definedName>
    <definedName name="gwtgwgwr" localSheetId="12">#REF!</definedName>
    <definedName name="gwtgwgwr" localSheetId="16">#REF!</definedName>
    <definedName name="gwtgwgwr" localSheetId="17">#REF!</definedName>
    <definedName name="gwtgwgwr" localSheetId="3">#REF!</definedName>
    <definedName name="gwtgwgwr" localSheetId="7">#REF!</definedName>
    <definedName name="gwtgwgwr" localSheetId="14">#REF!</definedName>
    <definedName name="gwtgwgwr" localSheetId="1">#REF!</definedName>
    <definedName name="gwtgwgwr" localSheetId="5">#REF!</definedName>
    <definedName name="gwtgwgwr" localSheetId="4">#REF!</definedName>
    <definedName name="gwtgwgwr" localSheetId="13">#REF!</definedName>
    <definedName name="gwtgwgwr">#REF!</definedName>
    <definedName name="h_esc_man" localSheetId="12">#REF!</definedName>
    <definedName name="h_esc_man" localSheetId="15">#REF!</definedName>
    <definedName name="h_esc_man" localSheetId="16">#REF!</definedName>
    <definedName name="h_esc_man" localSheetId="17">#REF!</definedName>
    <definedName name="h_esc_man" localSheetId="3">#REF!</definedName>
    <definedName name="h_esc_man" localSheetId="7">#REF!</definedName>
    <definedName name="h_esc_man" localSheetId="14">#REF!</definedName>
    <definedName name="h_esc_man" localSheetId="1">#REF!</definedName>
    <definedName name="h_esc_man" localSheetId="5">#REF!</definedName>
    <definedName name="h_esc_man" localSheetId="4">#REF!</definedName>
    <definedName name="h_esc_man" localSheetId="13">#REF!</definedName>
    <definedName name="h_esc_man">#REF!</definedName>
    <definedName name="h4q6y" localSheetId="12">#REF!</definedName>
    <definedName name="h4q6y" localSheetId="16">#REF!</definedName>
    <definedName name="h4q6y" localSheetId="17">#REF!</definedName>
    <definedName name="h4q6y" localSheetId="3">#REF!</definedName>
    <definedName name="h4q6y" localSheetId="7">#REF!</definedName>
    <definedName name="h4q6y" localSheetId="14">#REF!</definedName>
    <definedName name="h4q6y" localSheetId="1">#REF!</definedName>
    <definedName name="h4q6y" localSheetId="5">#REF!</definedName>
    <definedName name="h4q6y" localSheetId="4">#REF!</definedName>
    <definedName name="h4q6y" localSheetId="13">#REF!</definedName>
    <definedName name="h4q6y">#REF!</definedName>
    <definedName name="H5Y" localSheetId="12">[1]Plan1!#REF!</definedName>
    <definedName name="H5Y" localSheetId="3">[1]Plan1!#REF!</definedName>
    <definedName name="H5Y" localSheetId="1">[1]Plan1!#REF!</definedName>
    <definedName name="H5Y">[1]Plan1!#REF!</definedName>
    <definedName name="HDHREHTY" localSheetId="12">#REF!</definedName>
    <definedName name="HDHREHTY" localSheetId="16">#REF!</definedName>
    <definedName name="HDHREHTY" localSheetId="17">#REF!</definedName>
    <definedName name="HDHREHTY" localSheetId="3">#REF!</definedName>
    <definedName name="HDHREHTY" localSheetId="7">#REF!</definedName>
    <definedName name="HDHREHTY" localSheetId="14">#REF!</definedName>
    <definedName name="HDHREHTY" localSheetId="1">#REF!</definedName>
    <definedName name="HDHREHTY" localSheetId="5">#REF!</definedName>
    <definedName name="HDHREHTY" localSheetId="4">#REF!</definedName>
    <definedName name="HDHREHTY" localSheetId="13">#REF!</definedName>
    <definedName name="HDHREHTY">#REF!</definedName>
    <definedName name="HERS" localSheetId="12">#REF!</definedName>
    <definedName name="HERS" localSheetId="16">#REF!</definedName>
    <definedName name="HERS" localSheetId="17">#REF!</definedName>
    <definedName name="HERS" localSheetId="3">#REF!</definedName>
    <definedName name="HERS" localSheetId="7">#REF!</definedName>
    <definedName name="HERS" localSheetId="14">#REF!</definedName>
    <definedName name="HERS" localSheetId="1">#REF!</definedName>
    <definedName name="HERS" localSheetId="5">#REF!</definedName>
    <definedName name="HERS" localSheetId="4">#REF!</definedName>
    <definedName name="HERS" localSheetId="13">#REF!</definedName>
    <definedName name="HERS">#REF!</definedName>
    <definedName name="hh5uj" localSheetId="12">#REF!</definedName>
    <definedName name="hh5uj" localSheetId="16">#REF!</definedName>
    <definedName name="hh5uj" localSheetId="17">#REF!</definedName>
    <definedName name="hh5uj" localSheetId="3">#REF!</definedName>
    <definedName name="hh5uj" localSheetId="7">#REF!</definedName>
    <definedName name="hh5uj" localSheetId="14">#REF!</definedName>
    <definedName name="hh5uj" localSheetId="1">#REF!</definedName>
    <definedName name="hh5uj" localSheetId="5">#REF!</definedName>
    <definedName name="hh5uj" localSheetId="4">#REF!</definedName>
    <definedName name="hh5uj" localSheetId="13">#REF!</definedName>
    <definedName name="hh5uj">#REF!</definedName>
    <definedName name="HRYHREH" localSheetId="12">#REF!</definedName>
    <definedName name="HRYHREH" localSheetId="3">#REF!</definedName>
    <definedName name="HRYHREH" localSheetId="7">#REF!</definedName>
    <definedName name="HRYHREH" localSheetId="1">#REF!</definedName>
    <definedName name="HRYHREH" localSheetId="13">#REF!</definedName>
    <definedName name="HRYHREH">#REF!</definedName>
    <definedName name="HSH" localSheetId="12">#REF!</definedName>
    <definedName name="HSH" localSheetId="16">#REF!</definedName>
    <definedName name="HSH" localSheetId="17">#REF!</definedName>
    <definedName name="HSH" localSheetId="3">#REF!</definedName>
    <definedName name="HSH" localSheetId="7">#REF!</definedName>
    <definedName name="HSH" localSheetId="14">#REF!</definedName>
    <definedName name="HSH" localSheetId="1">#REF!</definedName>
    <definedName name="HSH" localSheetId="5">#REF!</definedName>
    <definedName name="HSH" localSheetId="4">#REF!</definedName>
    <definedName name="HSH" localSheetId="13">#REF!</definedName>
    <definedName name="HSH">#REF!</definedName>
    <definedName name="htht" localSheetId="12">[1]Plan1!#REF!</definedName>
    <definedName name="htht" localSheetId="3">[1]Plan1!#REF!</definedName>
    <definedName name="htht" localSheetId="1">[1]Plan1!#REF!</definedName>
    <definedName name="htht">[1]Plan1!#REF!</definedName>
    <definedName name="hw5yu5w3" localSheetId="12">#REF!</definedName>
    <definedName name="hw5yu5w3" localSheetId="16">#REF!</definedName>
    <definedName name="hw5yu5w3" localSheetId="17">#REF!</definedName>
    <definedName name="hw5yu5w3" localSheetId="3">#REF!</definedName>
    <definedName name="hw5yu5w3" localSheetId="7">#REF!</definedName>
    <definedName name="hw5yu5w3" localSheetId="14">#REF!</definedName>
    <definedName name="hw5yu5w3" localSheetId="1">#REF!</definedName>
    <definedName name="hw5yu5w3" localSheetId="5">#REF!</definedName>
    <definedName name="hw5yu5w3" localSheetId="4">#REF!</definedName>
    <definedName name="hw5yu5w3" localSheetId="13">#REF!</definedName>
    <definedName name="hw5yu5w3">#REF!</definedName>
    <definedName name="hythyth35y" localSheetId="12">#REF!</definedName>
    <definedName name="hythyth35y" localSheetId="3">#REF!</definedName>
    <definedName name="hythyth35y" localSheetId="7">#REF!</definedName>
    <definedName name="hythyth35y" localSheetId="1">#REF!</definedName>
    <definedName name="hythyth35y" localSheetId="13">#REF!</definedName>
    <definedName name="hythyth35y">#REF!</definedName>
    <definedName name="IKUI" localSheetId="12">#REF!</definedName>
    <definedName name="IKUI" localSheetId="3">#REF!</definedName>
    <definedName name="IKUI" localSheetId="7">#REF!</definedName>
    <definedName name="IKUI" localSheetId="1">#REF!</definedName>
    <definedName name="IKUI" localSheetId="13">#REF!</definedName>
    <definedName name="IKUI">#REF!</definedName>
    <definedName name="ITENS" localSheetId="12">#REF!</definedName>
    <definedName name="ITENS" localSheetId="15">#REF!</definedName>
    <definedName name="ITENS" localSheetId="16">#REF!</definedName>
    <definedName name="ITENS" localSheetId="17">#REF!</definedName>
    <definedName name="ITENS" localSheetId="3">#REF!</definedName>
    <definedName name="ITENS" localSheetId="7">#REF!</definedName>
    <definedName name="ITENS" localSheetId="14">#REF!</definedName>
    <definedName name="ITENS" localSheetId="1">#REF!</definedName>
    <definedName name="ITENS" localSheetId="5">#REF!</definedName>
    <definedName name="ITENS" localSheetId="4">#REF!</definedName>
    <definedName name="ITENS" localSheetId="13">#REF!</definedName>
    <definedName name="ITENS">#REF!</definedName>
    <definedName name="J´POJ" localSheetId="12">#REF!</definedName>
    <definedName name="J´POJ" localSheetId="16">#REF!</definedName>
    <definedName name="J´POJ" localSheetId="17">#REF!</definedName>
    <definedName name="J´POJ" localSheetId="3">#REF!</definedName>
    <definedName name="J´POJ" localSheetId="7">#REF!</definedName>
    <definedName name="J´POJ" localSheetId="14">#REF!</definedName>
    <definedName name="J´POJ" localSheetId="1">#REF!</definedName>
    <definedName name="J´POJ" localSheetId="5">#REF!</definedName>
    <definedName name="J´POJ" localSheetId="4">#REF!</definedName>
    <definedName name="J´POJ" localSheetId="13">#REF!</definedName>
    <definedName name="J´POJ">#REF!</definedName>
    <definedName name="JGJCD" localSheetId="12">#REF!</definedName>
    <definedName name="JGJCD" localSheetId="16">#REF!</definedName>
    <definedName name="JGJCD" localSheetId="17">#REF!</definedName>
    <definedName name="JGJCD" localSheetId="3">#REF!</definedName>
    <definedName name="JGJCD" localSheetId="7">#REF!</definedName>
    <definedName name="JGJCD" localSheetId="14">#REF!</definedName>
    <definedName name="JGJCD" localSheetId="1">#REF!</definedName>
    <definedName name="JGJCD" localSheetId="5">#REF!</definedName>
    <definedName name="JGJCD" localSheetId="4">#REF!</definedName>
    <definedName name="JGJCD" localSheetId="13">#REF!</definedName>
    <definedName name="JGJCD">#REF!</definedName>
    <definedName name="jkitukl" localSheetId="12">#REF!</definedName>
    <definedName name="jkitukl" localSheetId="16">#REF!</definedName>
    <definedName name="jkitukl" localSheetId="17">#REF!</definedName>
    <definedName name="jkitukl" localSheetId="3">#REF!</definedName>
    <definedName name="jkitukl" localSheetId="7">#REF!</definedName>
    <definedName name="jkitukl" localSheetId="14">#REF!</definedName>
    <definedName name="jkitukl" localSheetId="1">#REF!</definedName>
    <definedName name="jkitukl" localSheetId="5">#REF!</definedName>
    <definedName name="jkitukl" localSheetId="4">#REF!</definedName>
    <definedName name="jkitukl" localSheetId="13">#REF!</definedName>
    <definedName name="jkitukl">#REF!</definedName>
    <definedName name="JKPJ" localSheetId="12">#REF!</definedName>
    <definedName name="JKPJ" localSheetId="16">#REF!</definedName>
    <definedName name="JKPJ" localSheetId="17">#REF!</definedName>
    <definedName name="JKPJ" localSheetId="3">#REF!</definedName>
    <definedName name="JKPJ" localSheetId="7">#REF!</definedName>
    <definedName name="JKPJ" localSheetId="14">#REF!</definedName>
    <definedName name="JKPJ" localSheetId="1">#REF!</definedName>
    <definedName name="JKPJ" localSheetId="5">#REF!</definedName>
    <definedName name="JKPJ" localSheetId="4">#REF!</definedName>
    <definedName name="JKPJ" localSheetId="13">#REF!</definedName>
    <definedName name="JKPJ">#REF!</definedName>
    <definedName name="JRTYJ" localSheetId="12">#REF!</definedName>
    <definedName name="JRTYJ" localSheetId="16">#REF!</definedName>
    <definedName name="JRTYJ" localSheetId="17">#REF!</definedName>
    <definedName name="JRTYJ" localSheetId="3">#REF!</definedName>
    <definedName name="JRTYJ" localSheetId="7">#REF!</definedName>
    <definedName name="JRTYJ" localSheetId="14">#REF!</definedName>
    <definedName name="JRTYJ" localSheetId="1">#REF!</definedName>
    <definedName name="JRTYJ" localSheetId="5">#REF!</definedName>
    <definedName name="JRTYJ" localSheetId="4">#REF!</definedName>
    <definedName name="JRTYJ" localSheetId="13">#REF!</definedName>
    <definedName name="JRTYJ">#REF!</definedName>
    <definedName name="JTYEJEJETUJ" localSheetId="12">#REF!</definedName>
    <definedName name="JTYEJEJETUJ" localSheetId="3">#REF!</definedName>
    <definedName name="JTYEJEJETUJ" localSheetId="1">#REF!</definedName>
    <definedName name="JTYEJEJETUJ">#REF!</definedName>
    <definedName name="JTYJUJRI" localSheetId="12">#REF!</definedName>
    <definedName name="JTYJUJRI" localSheetId="16">#REF!</definedName>
    <definedName name="JTYJUJRI" localSheetId="17">#REF!</definedName>
    <definedName name="JTYJUJRI" localSheetId="3">#REF!</definedName>
    <definedName name="JTYJUJRI" localSheetId="7">#REF!</definedName>
    <definedName name="JTYJUJRI" localSheetId="14">#REF!</definedName>
    <definedName name="JTYJUJRI" localSheetId="1">#REF!</definedName>
    <definedName name="JTYJUJRI" localSheetId="5">#REF!</definedName>
    <definedName name="JTYJUJRI" localSheetId="4">#REF!</definedName>
    <definedName name="JTYJUJRI" localSheetId="13">#REF!</definedName>
    <definedName name="JTYJUJRI">#REF!</definedName>
    <definedName name="jythsrhrshysr" localSheetId="12">#REF!</definedName>
    <definedName name="jythsrhrshysr" localSheetId="3">#REF!</definedName>
    <definedName name="jythsrhrshysr" localSheetId="1">#REF!</definedName>
    <definedName name="jythsrhrshysr">#REF!</definedName>
    <definedName name="KHIKLP" localSheetId="12">#REF!</definedName>
    <definedName name="KHIKLP" localSheetId="3">#REF!</definedName>
    <definedName name="KHIKLP" localSheetId="7">#REF!</definedName>
    <definedName name="KHIKLP" localSheetId="1">#REF!</definedName>
    <definedName name="KHIKLP" localSheetId="13">#REF!</definedName>
    <definedName name="KHIKLP">#REF!</definedName>
    <definedName name="khli" localSheetId="12">#REF!</definedName>
    <definedName name="khli" localSheetId="16">#REF!</definedName>
    <definedName name="khli" localSheetId="17">#REF!</definedName>
    <definedName name="khli" localSheetId="3">#REF!</definedName>
    <definedName name="khli" localSheetId="7">#REF!</definedName>
    <definedName name="khli" localSheetId="14">#REF!</definedName>
    <definedName name="khli" localSheetId="1">#REF!</definedName>
    <definedName name="khli" localSheetId="5">#REF!</definedName>
    <definedName name="khli" localSheetId="4">#REF!</definedName>
    <definedName name="khli" localSheetId="13">#REF!</definedName>
    <definedName name="khli">#REF!</definedName>
    <definedName name="kplo" localSheetId="12">[1]Plan1!#REF!</definedName>
    <definedName name="kplo" localSheetId="3">[1]Plan1!#REF!</definedName>
    <definedName name="kplo" localSheetId="1">[1]Plan1!#REF!</definedName>
    <definedName name="kplo">[1]Plan1!#REF!</definedName>
    <definedName name="laranjal" localSheetId="12">#REF!</definedName>
    <definedName name="laranjal" localSheetId="15">#REF!</definedName>
    <definedName name="laranjal" localSheetId="16">#REF!</definedName>
    <definedName name="laranjal" localSheetId="17">#REF!</definedName>
    <definedName name="laranjal" localSheetId="3">#REF!</definedName>
    <definedName name="laranjal" localSheetId="7">#REF!</definedName>
    <definedName name="laranjal" localSheetId="14">#REF!</definedName>
    <definedName name="laranjal" localSheetId="1">#REF!</definedName>
    <definedName name="laranjal" localSheetId="5">#REF!</definedName>
    <definedName name="laranjal" localSheetId="4">#REF!</definedName>
    <definedName name="laranjal" localSheetId="13">#REF!</definedName>
    <definedName name="laranjal">#REF!</definedName>
    <definedName name="largura" localSheetId="12">#REF!</definedName>
    <definedName name="largura" localSheetId="15">#REF!</definedName>
    <definedName name="largura" localSheetId="16">#REF!</definedName>
    <definedName name="largura" localSheetId="17">#REF!</definedName>
    <definedName name="largura" localSheetId="3">#REF!</definedName>
    <definedName name="largura" localSheetId="7">#REF!</definedName>
    <definedName name="largura" localSheetId="14">#REF!</definedName>
    <definedName name="largura" localSheetId="1">#REF!</definedName>
    <definedName name="largura" localSheetId="5">#REF!</definedName>
    <definedName name="largura" localSheetId="4">#REF!</definedName>
    <definedName name="largura" localSheetId="13">#REF!</definedName>
    <definedName name="largura">#REF!</definedName>
    <definedName name="liop" localSheetId="12">#REF!</definedName>
    <definedName name="liop" localSheetId="16">#REF!</definedName>
    <definedName name="liop" localSheetId="17">#REF!</definedName>
    <definedName name="liop" localSheetId="3">#REF!</definedName>
    <definedName name="liop" localSheetId="7">#REF!</definedName>
    <definedName name="liop" localSheetId="14">#REF!</definedName>
    <definedName name="liop" localSheetId="1">#REF!</definedName>
    <definedName name="liop" localSheetId="5">#REF!</definedName>
    <definedName name="liop" localSheetId="4">#REF!</definedName>
    <definedName name="liop" localSheetId="13">#REF!</definedName>
    <definedName name="liop">#REF!</definedName>
    <definedName name="lixo" localSheetId="12">#REF!</definedName>
    <definedName name="lixo" localSheetId="15">#REF!</definedName>
    <definedName name="lixo" localSheetId="16">#REF!</definedName>
    <definedName name="lixo" localSheetId="17">#REF!</definedName>
    <definedName name="lixo" localSheetId="3">#REF!</definedName>
    <definedName name="lixo" localSheetId="7">#REF!</definedName>
    <definedName name="lixo" localSheetId="14">#REF!</definedName>
    <definedName name="lixo" localSheetId="1">#REF!</definedName>
    <definedName name="lixo" localSheetId="5">#REF!</definedName>
    <definedName name="lixo" localSheetId="4">#REF!</definedName>
    <definedName name="lixo" localSheetId="13">#REF!</definedName>
    <definedName name="lixo">#REF!</definedName>
    <definedName name="lk" localSheetId="12">'[2]Memo RERA'!#REF!</definedName>
    <definedName name="lk" localSheetId="16">'[2]Memo RERA'!#REF!</definedName>
    <definedName name="lk" localSheetId="17">'[2]Memo RERA'!#REF!</definedName>
    <definedName name="lk" localSheetId="3">'[2]Memo RERA'!#REF!</definedName>
    <definedName name="lk" localSheetId="7">'[2]Memo RERA'!#REF!</definedName>
    <definedName name="lk" localSheetId="1">'[2]Memo RERA'!#REF!</definedName>
    <definedName name="lk" localSheetId="5">'[2]Memo RERA'!#REF!</definedName>
    <definedName name="lk" localSheetId="4">'[2]Memo RERA'!#REF!</definedName>
    <definedName name="lk" localSheetId="13">'[2]Memo RERA'!#REF!</definedName>
    <definedName name="lk">'[2]Memo RERA'!#REF!</definedName>
    <definedName name="lopolc" localSheetId="12">#REF!</definedName>
    <definedName name="lopolc" localSheetId="16">#REF!</definedName>
    <definedName name="lopolc" localSheetId="17">#REF!</definedName>
    <definedName name="lopolc" localSheetId="3">#REF!</definedName>
    <definedName name="lopolc" localSheetId="7">#REF!</definedName>
    <definedName name="lopolc" localSheetId="14">#REF!</definedName>
    <definedName name="lopolc" localSheetId="1">#REF!</definedName>
    <definedName name="lopolc" localSheetId="5">#REF!</definedName>
    <definedName name="lopolc" localSheetId="4">#REF!</definedName>
    <definedName name="lopolc" localSheetId="13">#REF!</definedName>
    <definedName name="lopolc">#REF!</definedName>
    <definedName name="medicao" localSheetId="12">#REF!</definedName>
    <definedName name="medicao" localSheetId="15">#REF!</definedName>
    <definedName name="medicao" localSheetId="16">#REF!</definedName>
    <definedName name="medicao" localSheetId="17">#REF!</definedName>
    <definedName name="medicao" localSheetId="3">#REF!</definedName>
    <definedName name="medicao" localSheetId="7">#REF!</definedName>
    <definedName name="medicao" localSheetId="14">#REF!</definedName>
    <definedName name="medicao" localSheetId="1">#REF!</definedName>
    <definedName name="medicao" localSheetId="5">#REF!</definedName>
    <definedName name="medicao" localSheetId="4">#REF!</definedName>
    <definedName name="medicao" localSheetId="13">#REF!</definedName>
    <definedName name="medicao">#REF!</definedName>
    <definedName name="medicao0" localSheetId="12">#REF!</definedName>
    <definedName name="medicao0" localSheetId="15">#REF!</definedName>
    <definedName name="medicao0" localSheetId="16">#REF!</definedName>
    <definedName name="medicao0" localSheetId="17">#REF!</definedName>
    <definedName name="medicao0" localSheetId="3">#REF!</definedName>
    <definedName name="medicao0" localSheetId="7">#REF!</definedName>
    <definedName name="medicao0" localSheetId="14">#REF!</definedName>
    <definedName name="medicao0" localSheetId="1">#REF!</definedName>
    <definedName name="medicao0" localSheetId="5">#REF!</definedName>
    <definedName name="medicao0" localSheetId="4">#REF!</definedName>
    <definedName name="medicao0" localSheetId="13">#REF!</definedName>
    <definedName name="medicao0">#REF!</definedName>
    <definedName name="medicao4" localSheetId="12">#REF!</definedName>
    <definedName name="medicao4" localSheetId="15">#REF!</definedName>
    <definedName name="medicao4" localSheetId="16">#REF!</definedName>
    <definedName name="medicao4" localSheetId="17">#REF!</definedName>
    <definedName name="medicao4" localSheetId="3">#REF!</definedName>
    <definedName name="medicao4" localSheetId="7">#REF!</definedName>
    <definedName name="medicao4" localSheetId="14">#REF!</definedName>
    <definedName name="medicao4" localSheetId="1">#REF!</definedName>
    <definedName name="medicao4" localSheetId="5">#REF!</definedName>
    <definedName name="medicao4" localSheetId="4">#REF!</definedName>
    <definedName name="medicao4" localSheetId="13">#REF!</definedName>
    <definedName name="medicao4">#REF!</definedName>
    <definedName name="meiofio" localSheetId="12">#REF!</definedName>
    <definedName name="meiofio" localSheetId="15">#REF!</definedName>
    <definedName name="meiofio" localSheetId="16">#REF!</definedName>
    <definedName name="meiofio" localSheetId="17">#REF!</definedName>
    <definedName name="meiofio" localSheetId="3">#REF!</definedName>
    <definedName name="meiofio" localSheetId="7">#REF!</definedName>
    <definedName name="meiofio" localSheetId="14">#REF!</definedName>
    <definedName name="meiofio" localSheetId="1">#REF!</definedName>
    <definedName name="meiofio" localSheetId="5">#REF!</definedName>
    <definedName name="meiofio" localSheetId="4">#REF!</definedName>
    <definedName name="meiofio" localSheetId="13">#REF!</definedName>
    <definedName name="meiofio">#REF!</definedName>
    <definedName name="memo" localSheetId="12">#REF!</definedName>
    <definedName name="memo" localSheetId="15">#REF!</definedName>
    <definedName name="memo" localSheetId="16">#REF!</definedName>
    <definedName name="memo" localSheetId="17">#REF!</definedName>
    <definedName name="memo" localSheetId="3">#REF!</definedName>
    <definedName name="memo" localSheetId="7">#REF!</definedName>
    <definedName name="memo" localSheetId="14">#REF!</definedName>
    <definedName name="memo" localSheetId="1">#REF!</definedName>
    <definedName name="memo" localSheetId="5">#REF!</definedName>
    <definedName name="memo" localSheetId="4">#REF!</definedName>
    <definedName name="memo" localSheetId="13">#REF!</definedName>
    <definedName name="memo">#REF!</definedName>
    <definedName name="MLK" localSheetId="12">#REF!</definedName>
    <definedName name="MLK" localSheetId="16">#REF!</definedName>
    <definedName name="MLK" localSheetId="17">#REF!</definedName>
    <definedName name="MLK" localSheetId="3">#REF!</definedName>
    <definedName name="MLK" localSheetId="7">#REF!</definedName>
    <definedName name="MLK" localSheetId="14">#REF!</definedName>
    <definedName name="MLK" localSheetId="1">#REF!</definedName>
    <definedName name="MLK" localSheetId="5">#REF!</definedName>
    <definedName name="MLK" localSheetId="4">#REF!</definedName>
    <definedName name="MLK" localSheetId="13">#REF!</definedName>
    <definedName name="MLK">#REF!</definedName>
    <definedName name="MO" localSheetId="12">#REF!</definedName>
    <definedName name="MO" localSheetId="16">#REF!</definedName>
    <definedName name="MO" localSheetId="17">#REF!</definedName>
    <definedName name="MO" localSheetId="3">#REF!</definedName>
    <definedName name="MO" localSheetId="7">#REF!</definedName>
    <definedName name="MO" localSheetId="14">#REF!</definedName>
    <definedName name="MO" localSheetId="1">#REF!</definedName>
    <definedName name="MO" localSheetId="5">#REF!</definedName>
    <definedName name="MO" localSheetId="4">#REF!</definedName>
    <definedName name="MO" localSheetId="13">#REF!</definedName>
    <definedName name="MO">#REF!</definedName>
    <definedName name="Motoniveladora_Patrol" localSheetId="12">#REF!</definedName>
    <definedName name="Motoniveladora_Patrol" localSheetId="15">#REF!</definedName>
    <definedName name="Motoniveladora_Patrol" localSheetId="16">#REF!</definedName>
    <definedName name="Motoniveladora_Patrol" localSheetId="17">#REF!</definedName>
    <definedName name="Motoniveladora_Patrol" localSheetId="3">#REF!</definedName>
    <definedName name="Motoniveladora_Patrol" localSheetId="7">#REF!</definedName>
    <definedName name="Motoniveladora_Patrol" localSheetId="14">#REF!</definedName>
    <definedName name="Motoniveladora_Patrol" localSheetId="1">#REF!</definedName>
    <definedName name="Motoniveladora_Patrol" localSheetId="5">#REF!</definedName>
    <definedName name="Motoniveladora_Patrol" localSheetId="4">#REF!</definedName>
    <definedName name="Motoniveladora_Patrol" localSheetId="13">#REF!</definedName>
    <definedName name="Motoniveladora_Patrol">#REF!</definedName>
    <definedName name="ndjnnmnj" localSheetId="12">[1]Plan1!#REF!</definedName>
    <definedName name="ndjnnmnj" localSheetId="3">[1]Plan1!#REF!</definedName>
    <definedName name="ndjnnmnj" localSheetId="7">[1]Plan1!#REF!</definedName>
    <definedName name="ndjnnmnj" localSheetId="1">[1]Plan1!#REF!</definedName>
    <definedName name="ndjnnmnj" localSheetId="13">[1]Plan1!#REF!</definedName>
    <definedName name="ndjnnmnj">[1]Plan1!#REF!</definedName>
    <definedName name="NUYJUIKK" localSheetId="12">#REF!</definedName>
    <definedName name="NUYJUIKK" localSheetId="16">#REF!</definedName>
    <definedName name="NUYJUIKK" localSheetId="17">#REF!</definedName>
    <definedName name="NUYJUIKK" localSheetId="3">#REF!</definedName>
    <definedName name="NUYJUIKK" localSheetId="7">#REF!</definedName>
    <definedName name="NUYJUIKK" localSheetId="14">#REF!</definedName>
    <definedName name="NUYJUIKK" localSheetId="1">#REF!</definedName>
    <definedName name="NUYJUIKK" localSheetId="5">#REF!</definedName>
    <definedName name="NUYJUIKK" localSheetId="4">#REF!</definedName>
    <definedName name="NUYJUIKK" localSheetId="13">#REF!</definedName>
    <definedName name="NUYJUIKK">#REF!</definedName>
    <definedName name="nyhhnjetje" localSheetId="12">#REF!</definedName>
    <definedName name="nyhhnjetje" localSheetId="16">#REF!</definedName>
    <definedName name="nyhhnjetje" localSheetId="17">#REF!</definedName>
    <definedName name="nyhhnjetje" localSheetId="3">#REF!</definedName>
    <definedName name="nyhhnjetje" localSheetId="7">#REF!</definedName>
    <definedName name="nyhhnjetje" localSheetId="14">#REF!</definedName>
    <definedName name="nyhhnjetje" localSheetId="1">#REF!</definedName>
    <definedName name="nyhhnjetje" localSheetId="5">#REF!</definedName>
    <definedName name="nyhhnjetje" localSheetId="4">#REF!</definedName>
    <definedName name="nyhhnjetje" localSheetId="13">#REF!</definedName>
    <definedName name="nyhhnjetje">#REF!</definedName>
    <definedName name="P´JOIP´" localSheetId="12">#REF!</definedName>
    <definedName name="P´JOIP´" localSheetId="16">#REF!</definedName>
    <definedName name="P´JOIP´" localSheetId="17">#REF!</definedName>
    <definedName name="P´JOIP´" localSheetId="3">#REF!</definedName>
    <definedName name="P´JOIP´" localSheetId="7">#REF!</definedName>
    <definedName name="P´JOIP´" localSheetId="14">#REF!</definedName>
    <definedName name="P´JOIP´" localSheetId="1">#REF!</definedName>
    <definedName name="P´JOIP´" localSheetId="5">#REF!</definedName>
    <definedName name="P´JOIP´" localSheetId="4">#REF!</definedName>
    <definedName name="P´JOIP´" localSheetId="13">#REF!</definedName>
    <definedName name="P´JOIP´">#REF!</definedName>
    <definedName name="PAVIMENTAÇÃO" localSheetId="12">#REF!</definedName>
    <definedName name="PAVIMENTAÇÃO" localSheetId="15">#REF!</definedName>
    <definedName name="PAVIMENTAÇÃO" localSheetId="16">#REF!</definedName>
    <definedName name="PAVIMENTAÇÃO" localSheetId="17">#REF!</definedName>
    <definedName name="PAVIMENTAÇÃO" localSheetId="3">#REF!</definedName>
    <definedName name="PAVIMENTAÇÃO" localSheetId="7">#REF!</definedName>
    <definedName name="PAVIMENTAÇÃO" localSheetId="14">#REF!</definedName>
    <definedName name="PAVIMENTAÇÃO" localSheetId="1">#REF!</definedName>
    <definedName name="PAVIMENTAÇÃO" localSheetId="5">#REF!</definedName>
    <definedName name="PAVIMENTAÇÃO" localSheetId="4">#REF!</definedName>
    <definedName name="PAVIMENTAÇÃO" localSheetId="13">#REF!</definedName>
    <definedName name="PAVIMENTAÇÃO">#REF!</definedName>
    <definedName name="pedreira" localSheetId="12">#REF!</definedName>
    <definedName name="pedreira" localSheetId="15">#REF!</definedName>
    <definedName name="pedreira" localSheetId="16">#REF!</definedName>
    <definedName name="pedreira" localSheetId="17">#REF!</definedName>
    <definedName name="pedreira" localSheetId="3">#REF!</definedName>
    <definedName name="pedreira" localSheetId="7">#REF!</definedName>
    <definedName name="pedreira" localSheetId="14">#REF!</definedName>
    <definedName name="pedreira" localSheetId="1">#REF!</definedName>
    <definedName name="pedreira" localSheetId="5">#REF!</definedName>
    <definedName name="pedreira" localSheetId="4">#REF!</definedName>
    <definedName name="pedreira" localSheetId="13">#REF!</definedName>
    <definedName name="pedreira">#REF!</definedName>
    <definedName name="pesobrita" localSheetId="12">#REF!</definedName>
    <definedName name="pesobrita" localSheetId="15">#REF!</definedName>
    <definedName name="pesobrita" localSheetId="16">#REF!</definedName>
    <definedName name="pesobrita" localSheetId="17">#REF!</definedName>
    <definedName name="pesobrita" localSheetId="3">#REF!</definedName>
    <definedName name="pesobrita" localSheetId="7">#REF!</definedName>
    <definedName name="pesobrita" localSheetId="14">#REF!</definedName>
    <definedName name="pesobrita" localSheetId="1">#REF!</definedName>
    <definedName name="pesobrita" localSheetId="5">#REF!</definedName>
    <definedName name="pesobrita" localSheetId="4">#REF!</definedName>
    <definedName name="pesobrita" localSheetId="13">#REF!</definedName>
    <definedName name="pesobrita">#REF!</definedName>
    <definedName name="pesoespecifico" localSheetId="12">#REF!</definedName>
    <definedName name="pesoespecifico" localSheetId="15">#REF!</definedName>
    <definedName name="pesoespecifico" localSheetId="16">#REF!</definedName>
    <definedName name="pesoespecifico" localSheetId="17">#REF!</definedName>
    <definedName name="pesoespecifico" localSheetId="3">#REF!</definedName>
    <definedName name="pesoespecifico" localSheetId="7">#REF!</definedName>
    <definedName name="pesoespecifico" localSheetId="14">#REF!</definedName>
    <definedName name="pesoespecifico" localSheetId="1">#REF!</definedName>
    <definedName name="pesoespecifico" localSheetId="5">#REF!</definedName>
    <definedName name="pesoespecifico" localSheetId="4">#REF!</definedName>
    <definedName name="pesoespecifico" localSheetId="13">#REF!</definedName>
    <definedName name="pesoespecifico">#REF!</definedName>
    <definedName name="PHIOHP" localSheetId="12">#REF!</definedName>
    <definedName name="PHIOHP" localSheetId="16">#REF!</definedName>
    <definedName name="PHIOHP" localSheetId="17">#REF!</definedName>
    <definedName name="PHIOHP" localSheetId="3">#REF!</definedName>
    <definedName name="PHIOHP" localSheetId="7">#REF!</definedName>
    <definedName name="PHIOHP" localSheetId="14">#REF!</definedName>
    <definedName name="PHIOHP" localSheetId="1">#REF!</definedName>
    <definedName name="PHIOHP" localSheetId="5">#REF!</definedName>
    <definedName name="PHIOHP" localSheetId="4">#REF!</definedName>
    <definedName name="PHIOHP" localSheetId="13">#REF!</definedName>
    <definedName name="PHIOHP">#REF!</definedName>
    <definedName name="PI" localSheetId="15">[8]orçamento!$A$1</definedName>
    <definedName name="PI" localSheetId="16">[9]orçamento!$A$1</definedName>
    <definedName name="PI" localSheetId="17">[10]orçamento!$A$1</definedName>
    <definedName name="PI" localSheetId="7">[11]orçamento!$A$1</definedName>
    <definedName name="PI" localSheetId="5">[10]orçamento!$A$1</definedName>
    <definedName name="PI" localSheetId="4">[10]orçamento!$A$1</definedName>
    <definedName name="PI" localSheetId="13">[10]orçamento!$A$1</definedName>
    <definedName name="PI">[12]orçamento!$A$1</definedName>
    <definedName name="PO" localSheetId="12">#REF!</definedName>
    <definedName name="PO" localSheetId="16">#REF!</definedName>
    <definedName name="PO" localSheetId="17">#REF!</definedName>
    <definedName name="PO" localSheetId="3">#REF!</definedName>
    <definedName name="PO" localSheetId="7">#REF!</definedName>
    <definedName name="PO" localSheetId="14">#REF!</definedName>
    <definedName name="PO" localSheetId="1">#REF!</definedName>
    <definedName name="PO" localSheetId="5">#REF!</definedName>
    <definedName name="PO" localSheetId="4">#REF!</definedName>
    <definedName name="PO" localSheetId="13">#REF!</definedName>
    <definedName name="PO">#REF!</definedName>
    <definedName name="poiup" localSheetId="12">#REF!</definedName>
    <definedName name="poiup" localSheetId="16">#REF!</definedName>
    <definedName name="poiup" localSheetId="17">#REF!</definedName>
    <definedName name="poiup" localSheetId="3">#REF!</definedName>
    <definedName name="poiup" localSheetId="7">#REF!</definedName>
    <definedName name="poiup" localSheetId="14">#REF!</definedName>
    <definedName name="poiup" localSheetId="1">#REF!</definedName>
    <definedName name="poiup" localSheetId="5">#REF!</definedName>
    <definedName name="poiup" localSheetId="4">#REF!</definedName>
    <definedName name="poiup" localSheetId="13">#REF!</definedName>
    <definedName name="poiup">#REF!</definedName>
    <definedName name="POOIHK" localSheetId="12">#REF!</definedName>
    <definedName name="POOIHK" localSheetId="16">#REF!</definedName>
    <definedName name="POOIHK" localSheetId="17">#REF!</definedName>
    <definedName name="POOIHK" localSheetId="3">#REF!</definedName>
    <definedName name="POOIHK" localSheetId="7">#REF!</definedName>
    <definedName name="POOIHK" localSheetId="14">#REF!</definedName>
    <definedName name="POOIHK" localSheetId="1">#REF!</definedName>
    <definedName name="POOIHK" localSheetId="5">#REF!</definedName>
    <definedName name="POOIHK" localSheetId="4">#REF!</definedName>
    <definedName name="POOIHK" localSheetId="13">#REF!</definedName>
    <definedName name="POOIHK">#REF!</definedName>
    <definedName name="preco" localSheetId="12">#REF!</definedName>
    <definedName name="preco" localSheetId="15">#REF!</definedName>
    <definedName name="preco" localSheetId="16">#REF!</definedName>
    <definedName name="preco" localSheetId="17">#REF!</definedName>
    <definedName name="preco" localSheetId="3">#REF!</definedName>
    <definedName name="preco" localSheetId="7">#REF!</definedName>
    <definedName name="preco" localSheetId="14">#REF!</definedName>
    <definedName name="preco" localSheetId="1">#REF!</definedName>
    <definedName name="preco" localSheetId="5">#REF!</definedName>
    <definedName name="preco" localSheetId="4">#REF!</definedName>
    <definedName name="preco" localSheetId="13">#REF!</definedName>
    <definedName name="preco">#REF!</definedName>
    <definedName name="pv" localSheetId="12">#REF!</definedName>
    <definedName name="pv" localSheetId="15">#REF!</definedName>
    <definedName name="pv" localSheetId="16">#REF!</definedName>
    <definedName name="pv" localSheetId="17">#REF!</definedName>
    <definedName name="pv" localSheetId="3">#REF!</definedName>
    <definedName name="pv" localSheetId="7">#REF!</definedName>
    <definedName name="pv" localSheetId="14">#REF!</definedName>
    <definedName name="pv" localSheetId="1">#REF!</definedName>
    <definedName name="pv" localSheetId="5">#REF!</definedName>
    <definedName name="pv" localSheetId="4">#REF!</definedName>
    <definedName name="pv" localSheetId="13">#REF!</definedName>
    <definedName name="pv">#REF!</definedName>
    <definedName name="qttq3t" localSheetId="12">[1]Plan1!#REF!</definedName>
    <definedName name="qttq3t" localSheetId="3">[1]Plan1!#REF!</definedName>
    <definedName name="qttq3t" localSheetId="1">[1]Plan1!#REF!</definedName>
    <definedName name="qttq3t">[1]Plan1!#REF!</definedName>
    <definedName name="ralo" localSheetId="12">#REF!</definedName>
    <definedName name="ralo" localSheetId="15">#REF!</definedName>
    <definedName name="ralo" localSheetId="16">#REF!</definedName>
    <definedName name="ralo" localSheetId="17">#REF!</definedName>
    <definedName name="ralo" localSheetId="3">#REF!</definedName>
    <definedName name="ralo" localSheetId="7">#REF!</definedName>
    <definedName name="ralo" localSheetId="14">#REF!</definedName>
    <definedName name="ralo" localSheetId="1">#REF!</definedName>
    <definedName name="ralo" localSheetId="5">#REF!</definedName>
    <definedName name="ralo" localSheetId="4">#REF!</definedName>
    <definedName name="ralo" localSheetId="13">#REF!</definedName>
    <definedName name="ralo">#REF!</definedName>
    <definedName name="REF_ELEMENTAR" localSheetId="12">#REF!</definedName>
    <definedName name="REF_ELEMENTAR" localSheetId="15">#REF!</definedName>
    <definedName name="REF_ELEMENTAR" localSheetId="16">#REF!</definedName>
    <definedName name="REF_ELEMENTAR" localSheetId="17">#REF!</definedName>
    <definedName name="REF_ELEMENTAR" localSheetId="3">#REF!</definedName>
    <definedName name="REF_ELEMENTAR" localSheetId="7">#REF!</definedName>
    <definedName name="REF_ELEMENTAR" localSheetId="14">#REF!</definedName>
    <definedName name="REF_ELEMENTAR" localSheetId="1">#REF!</definedName>
    <definedName name="REF_ELEMENTAR" localSheetId="5">#REF!</definedName>
    <definedName name="REF_ELEMENTAR" localSheetId="4">#REF!</definedName>
    <definedName name="REF_ELEMENTAR" localSheetId="13">#REF!</definedName>
    <definedName name="REF_ELEMENTAR">#REF!</definedName>
    <definedName name="Retroescavadeira" localSheetId="12">#REF!</definedName>
    <definedName name="Retroescavadeira" localSheetId="15">#REF!</definedName>
    <definedName name="Retroescavadeira" localSheetId="16">#REF!</definedName>
    <definedName name="Retroescavadeira" localSheetId="17">#REF!</definedName>
    <definedName name="Retroescavadeira" localSheetId="3">#REF!</definedName>
    <definedName name="Retroescavadeira" localSheetId="7">#REF!</definedName>
    <definedName name="Retroescavadeira" localSheetId="14">#REF!</definedName>
    <definedName name="Retroescavadeira" localSheetId="1">#REF!</definedName>
    <definedName name="Retroescavadeira" localSheetId="5">#REF!</definedName>
    <definedName name="Retroescavadeira" localSheetId="4">#REF!</definedName>
    <definedName name="Retroescavadeira" localSheetId="13">#REF!</definedName>
    <definedName name="Retroescavadeira">#REF!</definedName>
    <definedName name="REWTG" localSheetId="12">#REF!</definedName>
    <definedName name="REWTG" localSheetId="16">#REF!</definedName>
    <definedName name="REWTG" localSheetId="17">#REF!</definedName>
    <definedName name="REWTG" localSheetId="3">#REF!</definedName>
    <definedName name="REWTG" localSheetId="7">#REF!</definedName>
    <definedName name="REWTG" localSheetId="14">#REF!</definedName>
    <definedName name="REWTG" localSheetId="1">#REF!</definedName>
    <definedName name="REWTG" localSheetId="5">#REF!</definedName>
    <definedName name="REWTG" localSheetId="4">#REF!</definedName>
    <definedName name="REWTG" localSheetId="13">#REF!</definedName>
    <definedName name="REWTG">#REF!</definedName>
    <definedName name="rhrhtrhteh" localSheetId="12">[1]Plan1!#REF!</definedName>
    <definedName name="rhrhtrhteh" localSheetId="3">[1]Plan1!#REF!</definedName>
    <definedName name="rhrhtrhteh" localSheetId="7">[1]Plan1!#REF!</definedName>
    <definedName name="rhrhtrhteh" localSheetId="1">[1]Plan1!#REF!</definedName>
    <definedName name="rhrhtrhteh" localSheetId="13">[1]Plan1!#REF!</definedName>
    <definedName name="rhrhtrhteh">[1]Plan1!#REF!</definedName>
    <definedName name="Roçadeira_Costal" localSheetId="12">#REF!</definedName>
    <definedName name="Roçadeira_Costal" localSheetId="15">#REF!</definedName>
    <definedName name="Roçadeira_Costal" localSheetId="16">#REF!</definedName>
    <definedName name="Roçadeira_Costal" localSheetId="17">#REF!</definedName>
    <definedName name="Roçadeira_Costal" localSheetId="3">#REF!</definedName>
    <definedName name="Roçadeira_Costal" localSheetId="7">#REF!</definedName>
    <definedName name="Roçadeira_Costal" localSheetId="14">#REF!</definedName>
    <definedName name="Roçadeira_Costal" localSheetId="1">#REF!</definedName>
    <definedName name="Roçadeira_Costal" localSheetId="5">#REF!</definedName>
    <definedName name="Roçadeira_Costal" localSheetId="4">#REF!</definedName>
    <definedName name="Roçadeira_Costal" localSheetId="13">#REF!</definedName>
    <definedName name="Roçadeira_Costal">#REF!</definedName>
    <definedName name="RTI" localSheetId="12">#REF!</definedName>
    <definedName name="RTI" localSheetId="16">#REF!</definedName>
    <definedName name="RTI" localSheetId="17">#REF!</definedName>
    <definedName name="RTI" localSheetId="3">#REF!</definedName>
    <definedName name="RTI" localSheetId="7">#REF!</definedName>
    <definedName name="RTI" localSheetId="14">#REF!</definedName>
    <definedName name="RTI" localSheetId="1">#REF!</definedName>
    <definedName name="RTI" localSheetId="5">#REF!</definedName>
    <definedName name="RTI" localSheetId="4">#REF!</definedName>
    <definedName name="RTI" localSheetId="13">#REF!</definedName>
    <definedName name="RTI">#REF!</definedName>
    <definedName name="rwe4frwtr" localSheetId="12">[1]Plan1!#REF!</definedName>
    <definedName name="rwe4frwtr" localSheetId="16">[1]Plan1!#REF!</definedName>
    <definedName name="rwe4frwtr" localSheetId="17">[1]Plan1!#REF!</definedName>
    <definedName name="rwe4frwtr" localSheetId="3">[1]Plan1!#REF!</definedName>
    <definedName name="rwe4frwtr" localSheetId="7">[1]Plan1!#REF!</definedName>
    <definedName name="rwe4frwtr" localSheetId="14">[1]Plan1!#REF!</definedName>
    <definedName name="rwe4frwtr" localSheetId="1">[1]Plan1!#REF!</definedName>
    <definedName name="rwe4frwtr" localSheetId="5">[1]Plan1!#REF!</definedName>
    <definedName name="rwe4frwtr" localSheetId="4">[1]Plan1!#REF!</definedName>
    <definedName name="rwe4frwtr" localSheetId="13">[1]Plan1!#REF!</definedName>
    <definedName name="rwe4frwtr">[1]Plan1!#REF!</definedName>
    <definedName name="RWGWRG" localSheetId="12">[1]Plan1!#REF!</definedName>
    <definedName name="RWGWRG" localSheetId="3">[1]Plan1!#REF!</definedName>
    <definedName name="RWGWRG" localSheetId="7">[1]Plan1!#REF!</definedName>
    <definedName name="RWGWRG" localSheetId="1">[1]Plan1!#REF!</definedName>
    <definedName name="RWGWRG" localSheetId="13">[1]Plan1!#REF!</definedName>
    <definedName name="RWGWRG">[1]Plan1!#REF!</definedName>
    <definedName name="S" localSheetId="12">#REF!</definedName>
    <definedName name="S" localSheetId="16">#REF!</definedName>
    <definedName name="S" localSheetId="17">#REF!</definedName>
    <definedName name="S" localSheetId="3">#REF!</definedName>
    <definedName name="S" localSheetId="7">#REF!</definedName>
    <definedName name="S" localSheetId="14">#REF!</definedName>
    <definedName name="S" localSheetId="1">#REF!</definedName>
    <definedName name="S" localSheetId="5">#REF!</definedName>
    <definedName name="S" localSheetId="4">#REF!</definedName>
    <definedName name="S" localSheetId="13">#REF!</definedName>
    <definedName name="S">#REF!</definedName>
    <definedName name="SADAS" localSheetId="12">#REF!</definedName>
    <definedName name="SADAS" localSheetId="16">#REF!</definedName>
    <definedName name="SADAS" localSheetId="17">#REF!</definedName>
    <definedName name="SADAS" localSheetId="3">#REF!</definedName>
    <definedName name="SADAS" localSheetId="7">#REF!</definedName>
    <definedName name="SADAS" localSheetId="14">#REF!</definedName>
    <definedName name="SADAS" localSheetId="1">#REF!</definedName>
    <definedName name="SADAS" localSheetId="5">#REF!</definedName>
    <definedName name="SADAS" localSheetId="4">#REF!</definedName>
    <definedName name="SADAS" localSheetId="13">#REF!</definedName>
    <definedName name="SADAS">#REF!</definedName>
    <definedName name="SAIBRO" localSheetId="12">#REF!</definedName>
    <definedName name="SAIBRO" localSheetId="15">#REF!</definedName>
    <definedName name="SAIBRO" localSheetId="16">#REF!</definedName>
    <definedName name="SAIBRO" localSheetId="17">#REF!</definedName>
    <definedName name="SAIBRO" localSheetId="3">#REF!</definedName>
    <definedName name="SAIBRO" localSheetId="7">#REF!</definedName>
    <definedName name="SAIBRO" localSheetId="14">#REF!</definedName>
    <definedName name="SAIBRO" localSheetId="1">#REF!</definedName>
    <definedName name="SAIBRO" localSheetId="5">#REF!</definedName>
    <definedName name="SAIBRO" localSheetId="4">#REF!</definedName>
    <definedName name="SAIBRO" localSheetId="13">#REF!</definedName>
    <definedName name="SAIBRO">#REF!</definedName>
    <definedName name="sdfasd" localSheetId="12">#REF!</definedName>
    <definedName name="sdfasd" localSheetId="16">#REF!</definedName>
    <definedName name="sdfasd" localSheetId="17">#REF!</definedName>
    <definedName name="sdfasd" localSheetId="3">#REF!</definedName>
    <definedName name="sdfasd" localSheetId="7">#REF!</definedName>
    <definedName name="sdfasd" localSheetId="14">#REF!</definedName>
    <definedName name="sdfasd" localSheetId="1">#REF!</definedName>
    <definedName name="sdfasd" localSheetId="5">#REF!</definedName>
    <definedName name="sdfasd" localSheetId="4">#REF!</definedName>
    <definedName name="sdfasd" localSheetId="13">#REF!</definedName>
    <definedName name="sdfasd">#REF!</definedName>
    <definedName name="sdfsfgs" localSheetId="12">[1]Plan1!#REF!</definedName>
    <definedName name="sdfsfgs" localSheetId="3">[1]Plan1!#REF!</definedName>
    <definedName name="sdfsfgs" localSheetId="1">[1]Plan1!#REF!</definedName>
    <definedName name="sdfsfgs">[1]Plan1!#REF!</definedName>
    <definedName name="SE" localSheetId="12">#REF!</definedName>
    <definedName name="SE" localSheetId="16">#REF!</definedName>
    <definedName name="SE" localSheetId="17">#REF!</definedName>
    <definedName name="SE" localSheetId="3">#REF!</definedName>
    <definedName name="SE" localSheetId="7">#REF!</definedName>
    <definedName name="SE" localSheetId="14">#REF!</definedName>
    <definedName name="SE" localSheetId="1">#REF!</definedName>
    <definedName name="SE" localSheetId="5">#REF!</definedName>
    <definedName name="SE" localSheetId="4">#REF!</definedName>
    <definedName name="SE" localSheetId="13">#REF!</definedName>
    <definedName name="SE">#REF!</definedName>
    <definedName name="SERV" localSheetId="12">#REF!</definedName>
    <definedName name="SERV" localSheetId="16">#REF!</definedName>
    <definedName name="SERV" localSheetId="17">#REF!</definedName>
    <definedName name="SERV" localSheetId="3">#REF!</definedName>
    <definedName name="SERV" localSheetId="7">#REF!</definedName>
    <definedName name="SERV" localSheetId="14">#REF!</definedName>
    <definedName name="SERV" localSheetId="1">#REF!</definedName>
    <definedName name="SERV" localSheetId="5">#REF!</definedName>
    <definedName name="SERV" localSheetId="4">#REF!</definedName>
    <definedName name="SERV" localSheetId="13">#REF!</definedName>
    <definedName name="SERV">#REF!</definedName>
    <definedName name="Servente" localSheetId="12">#REF!</definedName>
    <definedName name="Servente" localSheetId="15">#REF!</definedName>
    <definedName name="Servente" localSheetId="16">#REF!</definedName>
    <definedName name="Servente" localSheetId="17">#REF!</definedName>
    <definedName name="Servente" localSheetId="3">#REF!</definedName>
    <definedName name="Servente" localSheetId="7">#REF!</definedName>
    <definedName name="Servente" localSheetId="14">#REF!</definedName>
    <definedName name="Servente" localSheetId="1">#REF!</definedName>
    <definedName name="Servente" localSheetId="5">#REF!</definedName>
    <definedName name="Servente" localSheetId="4">#REF!</definedName>
    <definedName name="Servente" localSheetId="13">#REF!</definedName>
    <definedName name="Servente">#REF!</definedName>
    <definedName name="Serviços" localSheetId="17">[13]Solum!$A$3:$AD$2430</definedName>
    <definedName name="Serviços" localSheetId="7">[13]Solum!$A$3:$AD$2430</definedName>
    <definedName name="Serviços" localSheetId="5">[13]Solum!$A$3:$AD$2430</definedName>
    <definedName name="Serviços" localSheetId="4">[13]Solum!$A$3:$AD$2430</definedName>
    <definedName name="Serviços" localSheetId="13">[13]Solum!$A$3:$AD$2430</definedName>
    <definedName name="Serviços">[14]Solum!$A$3:$AD$2430</definedName>
    <definedName name="Serviços_1" localSheetId="15">#REF!</definedName>
    <definedName name="Serviços_1" localSheetId="17">#REF!</definedName>
    <definedName name="Serviços_1" localSheetId="7">#REF!</definedName>
    <definedName name="Serviços_1" localSheetId="5">#REF!</definedName>
    <definedName name="Serviços_1" localSheetId="4">#REF!</definedName>
    <definedName name="Serviços_1" localSheetId="13">#REF!</definedName>
    <definedName name="Serviços_1">[15]Serviços!$A$3:$AE$2694</definedName>
    <definedName name="Serviços_10" localSheetId="15">#REF!</definedName>
    <definedName name="Serviços_10" localSheetId="17">#REF!</definedName>
    <definedName name="Serviços_10" localSheetId="7">#REF!</definedName>
    <definedName name="Serviços_10" localSheetId="5">#REF!</definedName>
    <definedName name="Serviços_10" localSheetId="4">#REF!</definedName>
    <definedName name="Serviços_10" localSheetId="13">#REF!</definedName>
    <definedName name="Serviços_10">[15]Serviços!$A$3:$AE$2694</definedName>
    <definedName name="Serviços_11" localSheetId="15">#REF!</definedName>
    <definedName name="Serviços_11" localSheetId="17">#REF!</definedName>
    <definedName name="Serviços_11" localSheetId="7">#REF!</definedName>
    <definedName name="Serviços_11" localSheetId="5">#REF!</definedName>
    <definedName name="Serviços_11" localSheetId="4">#REF!</definedName>
    <definedName name="Serviços_11" localSheetId="13">#REF!</definedName>
    <definedName name="Serviços_11">[15]Serviços!$A$3:$AE$2694</definedName>
    <definedName name="Serviços_12" localSheetId="15">#REF!</definedName>
    <definedName name="Serviços_12" localSheetId="17">#REF!</definedName>
    <definedName name="Serviços_12" localSheetId="7">#REF!</definedName>
    <definedName name="Serviços_12" localSheetId="5">#REF!</definedName>
    <definedName name="Serviços_12" localSheetId="4">#REF!</definedName>
    <definedName name="Serviços_12" localSheetId="13">#REF!</definedName>
    <definedName name="Serviços_12">[15]Serviços!$A$3:$AE$2694</definedName>
    <definedName name="Serviços_2" localSheetId="15">#REF!</definedName>
    <definedName name="Serviços_2" localSheetId="17">#REF!</definedName>
    <definedName name="Serviços_2" localSheetId="7">#REF!</definedName>
    <definedName name="Serviços_2" localSheetId="5">#REF!</definedName>
    <definedName name="Serviços_2" localSheetId="4">#REF!</definedName>
    <definedName name="Serviços_2" localSheetId="13">#REF!</definedName>
    <definedName name="Serviços_2">[15]Serviços!$A$3:$AE$2694</definedName>
    <definedName name="Serviços_3" localSheetId="15">#REF!</definedName>
    <definedName name="Serviços_3" localSheetId="17">#REF!</definedName>
    <definedName name="Serviços_3" localSheetId="7">#REF!</definedName>
    <definedName name="Serviços_3" localSheetId="5">#REF!</definedName>
    <definedName name="Serviços_3" localSheetId="4">#REF!</definedName>
    <definedName name="Serviços_3" localSheetId="13">#REF!</definedName>
    <definedName name="Serviços_3">[15]Serviços!$A$3:$AE$2694</definedName>
    <definedName name="Serviços_4" localSheetId="15">#REF!</definedName>
    <definedName name="Serviços_4" localSheetId="17">#REF!</definedName>
    <definedName name="Serviços_4" localSheetId="7">#REF!</definedName>
    <definedName name="Serviços_4" localSheetId="5">#REF!</definedName>
    <definedName name="Serviços_4" localSheetId="4">#REF!</definedName>
    <definedName name="Serviços_4" localSheetId="13">#REF!</definedName>
    <definedName name="Serviços_4">[15]Serviços!$A$3:$AE$2694</definedName>
    <definedName name="Serviços_5" localSheetId="15">#REF!</definedName>
    <definedName name="Serviços_5" localSheetId="17">#REF!</definedName>
    <definedName name="Serviços_5" localSheetId="7">#REF!</definedName>
    <definedName name="Serviços_5" localSheetId="5">#REF!</definedName>
    <definedName name="Serviços_5" localSheetId="4">#REF!</definedName>
    <definedName name="Serviços_5" localSheetId="13">#REF!</definedName>
    <definedName name="Serviços_5">[15]Serviços!$A$3:$AE$2694</definedName>
    <definedName name="Serviços_6" localSheetId="15">#REF!</definedName>
    <definedName name="Serviços_6" localSheetId="17">#REF!</definedName>
    <definedName name="Serviços_6" localSheetId="7">#REF!</definedName>
    <definedName name="Serviços_6" localSheetId="5">#REF!</definedName>
    <definedName name="Serviços_6" localSheetId="4">#REF!</definedName>
    <definedName name="Serviços_6" localSheetId="13">#REF!</definedName>
    <definedName name="Serviços_6">[15]Serviços!$A$3:$AE$2694</definedName>
    <definedName name="Serviços_7" localSheetId="15">#REF!</definedName>
    <definedName name="Serviços_7" localSheetId="17">#REF!</definedName>
    <definedName name="Serviços_7" localSheetId="7">#REF!</definedName>
    <definedName name="Serviços_7" localSheetId="5">#REF!</definedName>
    <definedName name="Serviços_7" localSheetId="4">#REF!</definedName>
    <definedName name="Serviços_7" localSheetId="13">#REF!</definedName>
    <definedName name="Serviços_7">[15]Serviços!$A$3:$AE$2694</definedName>
    <definedName name="Serviços_8" localSheetId="15">#REF!</definedName>
    <definedName name="Serviços_8" localSheetId="17">#REF!</definedName>
    <definedName name="Serviços_8" localSheetId="7">#REF!</definedName>
    <definedName name="Serviços_8" localSheetId="5">#REF!</definedName>
    <definedName name="Serviços_8" localSheetId="4">#REF!</definedName>
    <definedName name="Serviços_8" localSheetId="13">#REF!</definedName>
    <definedName name="Serviços_8">[15]Serviços!$A$3:$AE$2694</definedName>
    <definedName name="Serviços_9" localSheetId="15">#REF!</definedName>
    <definedName name="Serviços_9" localSheetId="17">#REF!</definedName>
    <definedName name="Serviços_9" localSheetId="7">#REF!</definedName>
    <definedName name="Serviços_9" localSheetId="5">#REF!</definedName>
    <definedName name="Serviços_9" localSheetId="4">#REF!</definedName>
    <definedName name="Serviços_9" localSheetId="13">#REF!</definedName>
    <definedName name="Serviços_9">[15]Serviços!$A$3:$AE$2694</definedName>
    <definedName name="SERVIÇOS_COMPLEMENTARES" localSheetId="12">#REF!</definedName>
    <definedName name="SERVIÇOS_COMPLEMENTARES" localSheetId="15">#REF!</definedName>
    <definedName name="SERVIÇOS_COMPLEMENTARES" localSheetId="16">#REF!</definedName>
    <definedName name="SERVIÇOS_COMPLEMENTARES" localSheetId="17">#REF!</definedName>
    <definedName name="SERVIÇOS_COMPLEMENTARES" localSheetId="3">#REF!</definedName>
    <definedName name="SERVIÇOS_COMPLEMENTARES" localSheetId="7">#REF!</definedName>
    <definedName name="SERVIÇOS_COMPLEMENTARES" localSheetId="14">#REF!</definedName>
    <definedName name="SERVIÇOS_COMPLEMENTARES" localSheetId="1">#REF!</definedName>
    <definedName name="SERVIÇOS_COMPLEMENTARES" localSheetId="5">#REF!</definedName>
    <definedName name="SERVIÇOS_COMPLEMENTARES" localSheetId="4">#REF!</definedName>
    <definedName name="SERVIÇOS_COMPLEMENTARES" localSheetId="13">#REF!</definedName>
    <definedName name="SERVIÇOS_COMPLEMENTARES">#REF!</definedName>
    <definedName name="SERVIÇOS_PRELIMINARES" localSheetId="12">#REF!</definedName>
    <definedName name="SERVIÇOS_PRELIMINARES" localSheetId="15">#REF!</definedName>
    <definedName name="SERVIÇOS_PRELIMINARES" localSheetId="16">#REF!</definedName>
    <definedName name="SERVIÇOS_PRELIMINARES" localSheetId="17">#REF!</definedName>
    <definedName name="SERVIÇOS_PRELIMINARES" localSheetId="3">#REF!</definedName>
    <definedName name="SERVIÇOS_PRELIMINARES" localSheetId="7">#REF!</definedName>
    <definedName name="SERVIÇOS_PRELIMINARES" localSheetId="14">#REF!</definedName>
    <definedName name="SERVIÇOS_PRELIMINARES" localSheetId="1">#REF!</definedName>
    <definedName name="SERVIÇOS_PRELIMINARES" localSheetId="5">#REF!</definedName>
    <definedName name="SERVIÇOS_PRELIMINARES" localSheetId="4">#REF!</definedName>
    <definedName name="SERVIÇOS_PRELIMINARES" localSheetId="13">#REF!</definedName>
    <definedName name="SERVIÇOS_PRELIMINARES">#REF!</definedName>
    <definedName name="SHO" localSheetId="12">#REF!</definedName>
    <definedName name="SHO" localSheetId="16">#REF!</definedName>
    <definedName name="SHO" localSheetId="17">#REF!</definedName>
    <definedName name="SHO" localSheetId="3">#REF!</definedName>
    <definedName name="SHO" localSheetId="7">#REF!</definedName>
    <definedName name="SHO" localSheetId="14">#REF!</definedName>
    <definedName name="SHO" localSheetId="1">#REF!</definedName>
    <definedName name="SHO" localSheetId="5">#REF!</definedName>
    <definedName name="SHO" localSheetId="4">#REF!</definedName>
    <definedName name="SHO" localSheetId="13">#REF!</definedName>
    <definedName name="SHO">#REF!</definedName>
    <definedName name="t3t34t" localSheetId="12">#REF!</definedName>
    <definedName name="t3t34t" localSheetId="3">#REF!</definedName>
    <definedName name="t3t34t" localSheetId="7">#REF!</definedName>
    <definedName name="t3t34t" localSheetId="1">#REF!</definedName>
    <definedName name="t3t34t" localSheetId="13">#REF!</definedName>
    <definedName name="t3t34t">#REF!</definedName>
    <definedName name="TABEMOP">[16]TABEMOP!$A$4:$C$8320</definedName>
    <definedName name="TERRAPLENAGEM" localSheetId="12">#REF!</definedName>
    <definedName name="TERRAPLENAGEM" localSheetId="15">#REF!</definedName>
    <definedName name="TERRAPLENAGEM" localSheetId="16">#REF!</definedName>
    <definedName name="TERRAPLENAGEM" localSheetId="17">#REF!</definedName>
    <definedName name="TERRAPLENAGEM" localSheetId="3">#REF!</definedName>
    <definedName name="TERRAPLENAGEM" localSheetId="7">#REF!</definedName>
    <definedName name="TERRAPLENAGEM" localSheetId="14">#REF!</definedName>
    <definedName name="TERRAPLENAGEM" localSheetId="1">#REF!</definedName>
    <definedName name="TERRAPLENAGEM" localSheetId="5">#REF!</definedName>
    <definedName name="TERRAPLENAGEM" localSheetId="4">#REF!</definedName>
    <definedName name="TERRAPLENAGEM" localSheetId="13">#REF!</definedName>
    <definedName name="TERRAPLENAGEM">#REF!</definedName>
    <definedName name="TG" localSheetId="12">#REF!</definedName>
    <definedName name="TG" localSheetId="16">#REF!</definedName>
    <definedName name="TG" localSheetId="17">#REF!</definedName>
    <definedName name="TG" localSheetId="3">#REF!</definedName>
    <definedName name="TG" localSheetId="7">#REF!</definedName>
    <definedName name="TG" localSheetId="14">#REF!</definedName>
    <definedName name="TG" localSheetId="1">#REF!</definedName>
    <definedName name="TG" localSheetId="5">#REF!</definedName>
    <definedName name="TG" localSheetId="4">#REF!</definedName>
    <definedName name="TG" localSheetId="13">#REF!</definedName>
    <definedName name="TG">#REF!</definedName>
    <definedName name="tgr" localSheetId="12">#REF!</definedName>
    <definedName name="tgr" localSheetId="16">#REF!</definedName>
    <definedName name="tgr" localSheetId="17">#REF!</definedName>
    <definedName name="tgr" localSheetId="3">#REF!</definedName>
    <definedName name="tgr" localSheetId="7">#REF!</definedName>
    <definedName name="tgr" localSheetId="14">#REF!</definedName>
    <definedName name="tgr" localSheetId="1">#REF!</definedName>
    <definedName name="tgr" localSheetId="5">#REF!</definedName>
    <definedName name="tgr" localSheetId="4">#REF!</definedName>
    <definedName name="tgr" localSheetId="13">#REF!</definedName>
    <definedName name="tgr">#REF!</definedName>
    <definedName name="TITULOS" localSheetId="12">#REF!</definedName>
    <definedName name="TITULOS" localSheetId="15">#REF!</definedName>
    <definedName name="TITULOS" localSheetId="16">#REF!</definedName>
    <definedName name="TITULOS" localSheetId="17">#REF!</definedName>
    <definedName name="TITULOS" localSheetId="3">#REF!</definedName>
    <definedName name="TITULOS" localSheetId="7">#REF!</definedName>
    <definedName name="TITULOS" localSheetId="14">#REF!</definedName>
    <definedName name="TITULOS" localSheetId="1">#REF!</definedName>
    <definedName name="TITULOS" localSheetId="5">#REF!</definedName>
    <definedName name="TITULOS" localSheetId="4">#REF!</definedName>
    <definedName name="TITULOS" localSheetId="13">#REF!</definedName>
    <definedName name="TITULOS">#REF!</definedName>
    <definedName name="_xlnm.Print_Titles" localSheetId="8">'1.0 - Mão de Obra Direta (MO)'!#REF!</definedName>
    <definedName name="_xlnm.Print_Titles" localSheetId="9">'2.0 - Custos Dependentes (MO)'!#REF!</definedName>
    <definedName name="_xlnm.Print_Titles" localSheetId="10">'3.0 - Custos Dependentes (Km)'!#REF!</definedName>
    <definedName name="_xlnm.Print_Titles" localSheetId="11">'4.0 - Custos Fixos'!#REF!</definedName>
    <definedName name="_xlnm.Print_Titles" localSheetId="12">'5.0 - Custos Destinação'!#REF!</definedName>
    <definedName name="_xlnm.Print_Titles" localSheetId="6">'Dados Gerais RSS'!$1:$1</definedName>
    <definedName name="TOTAL_GERAL_DA_OBRA" localSheetId="15">#REF!</definedName>
    <definedName name="TOTAL_GERAL_DA_OBRA" localSheetId="16">#REF!</definedName>
    <definedName name="TOTAL_GERAL_DA_OBRA" localSheetId="17">#REF!</definedName>
    <definedName name="TOTAL_GERAL_DA_OBRA" localSheetId="7">#REF!</definedName>
    <definedName name="TOTAL_GERAL_DA_OBRA" localSheetId="5">#REF!</definedName>
    <definedName name="TOTAL_GERAL_DA_OBRA" localSheetId="4">#REF!</definedName>
    <definedName name="TOTAL_GERAL_DA_OBRA" localSheetId="13">#REF!</definedName>
    <definedName name="TOTAL_GERAL_DA_OBRA">'[3]Tab. Procv 1'!$D$495</definedName>
    <definedName name="TOTAL_GERAL_DO_SUBTÍTULO_A" localSheetId="12">'[3]Tab. Procv 1'!#REF!</definedName>
    <definedName name="TOTAL_GERAL_DO_SUBTÍTULO_A" localSheetId="15">#REF!</definedName>
    <definedName name="TOTAL_GERAL_DO_SUBTÍTULO_A" localSheetId="16">#REF!</definedName>
    <definedName name="TOTAL_GERAL_DO_SUBTÍTULO_A" localSheetId="17">#REF!</definedName>
    <definedName name="TOTAL_GERAL_DO_SUBTÍTULO_A" localSheetId="3">'[3]Tab. Procv 1'!#REF!</definedName>
    <definedName name="TOTAL_GERAL_DO_SUBTÍTULO_A" localSheetId="7">#REF!</definedName>
    <definedName name="TOTAL_GERAL_DO_SUBTÍTULO_A" localSheetId="14">'[3]Tab. Procv 1'!#REF!</definedName>
    <definedName name="TOTAL_GERAL_DO_SUBTÍTULO_A" localSheetId="1">'[3]Tab. Procv 1'!#REF!</definedName>
    <definedName name="TOTAL_GERAL_DO_SUBTÍTULO_A" localSheetId="5">#REF!</definedName>
    <definedName name="TOTAL_GERAL_DO_SUBTÍTULO_A" localSheetId="4">#REF!</definedName>
    <definedName name="TOTAL_GERAL_DO_SUBTÍTULO_A" localSheetId="13">#REF!</definedName>
    <definedName name="TOTAL_GERAL_DO_SUBTÍTULO_A">'[3]Tab. Procv 1'!#REF!</definedName>
    <definedName name="tr" localSheetId="12">#REF!</definedName>
    <definedName name="tr" localSheetId="16">#REF!</definedName>
    <definedName name="tr" localSheetId="17">#REF!</definedName>
    <definedName name="tr" localSheetId="3">#REF!</definedName>
    <definedName name="tr" localSheetId="7">#REF!</definedName>
    <definedName name="tr" localSheetId="14">#REF!</definedName>
    <definedName name="tr" localSheetId="1">#REF!</definedName>
    <definedName name="tr" localSheetId="5">#REF!</definedName>
    <definedName name="tr" localSheetId="4">#REF!</definedName>
    <definedName name="tr" localSheetId="13">#REF!</definedName>
    <definedName name="tr">#REF!</definedName>
    <definedName name="trhwt" localSheetId="12">#REF!</definedName>
    <definedName name="trhwt" localSheetId="16">#REF!</definedName>
    <definedName name="trhwt" localSheetId="17">#REF!</definedName>
    <definedName name="trhwt" localSheetId="3">#REF!</definedName>
    <definedName name="trhwt" localSheetId="7">#REF!</definedName>
    <definedName name="trhwt" localSheetId="14">#REF!</definedName>
    <definedName name="trhwt" localSheetId="1">#REF!</definedName>
    <definedName name="trhwt" localSheetId="5">#REF!</definedName>
    <definedName name="trhwt" localSheetId="4">#REF!</definedName>
    <definedName name="trhwt" localSheetId="13">#REF!</definedName>
    <definedName name="trhwt">#REF!</definedName>
    <definedName name="tribobó" localSheetId="12">#REF!</definedName>
    <definedName name="tribobó" localSheetId="15">#REF!</definedName>
    <definedName name="tribobó" localSheetId="16">#REF!</definedName>
    <definedName name="tribobó" localSheetId="17">#REF!</definedName>
    <definedName name="tribobó" localSheetId="3">#REF!</definedName>
    <definedName name="tribobó" localSheetId="7">#REF!</definedName>
    <definedName name="tribobó" localSheetId="14">#REF!</definedName>
    <definedName name="tribobó" localSheetId="1">#REF!</definedName>
    <definedName name="tribobó" localSheetId="5">#REF!</definedName>
    <definedName name="tribobó" localSheetId="4">#REF!</definedName>
    <definedName name="tribobó" localSheetId="13">#REF!</definedName>
    <definedName name="tribobó">#REF!</definedName>
    <definedName name="trindade" localSheetId="12">#REF!</definedName>
    <definedName name="trindade" localSheetId="15">#REF!</definedName>
    <definedName name="trindade" localSheetId="16">#REF!</definedName>
    <definedName name="trindade" localSheetId="17">#REF!</definedName>
    <definedName name="trindade" localSheetId="3">#REF!</definedName>
    <definedName name="trindade" localSheetId="7">#REF!</definedName>
    <definedName name="trindade" localSheetId="14">#REF!</definedName>
    <definedName name="trindade" localSheetId="1">#REF!</definedName>
    <definedName name="trindade" localSheetId="5">#REF!</definedName>
    <definedName name="trindade" localSheetId="4">#REF!</definedName>
    <definedName name="trindade" localSheetId="13">#REF!</definedName>
    <definedName name="trindade">#REF!</definedName>
    <definedName name="TRTR" localSheetId="12">#REF!</definedName>
    <definedName name="TRTR" localSheetId="16">#REF!</definedName>
    <definedName name="TRTR" localSheetId="17">#REF!</definedName>
    <definedName name="TRTR" localSheetId="3">#REF!</definedName>
    <definedName name="TRTR" localSheetId="7">#REF!</definedName>
    <definedName name="TRTR" localSheetId="14">#REF!</definedName>
    <definedName name="TRTR" localSheetId="1">#REF!</definedName>
    <definedName name="TRTR" localSheetId="5">#REF!</definedName>
    <definedName name="TRTR" localSheetId="4">#REF!</definedName>
    <definedName name="TRTR" localSheetId="13">#REF!</definedName>
    <definedName name="TRTR">#REF!</definedName>
    <definedName name="tshrshrh" localSheetId="12">#REF!</definedName>
    <definedName name="tshrshrh" localSheetId="16">#REF!</definedName>
    <definedName name="tshrshrh" localSheetId="17">#REF!</definedName>
    <definedName name="tshrshrh" localSheetId="3">#REF!</definedName>
    <definedName name="tshrshrh" localSheetId="7">#REF!</definedName>
    <definedName name="tshrshrh" localSheetId="14">#REF!</definedName>
    <definedName name="tshrshrh" localSheetId="1">#REF!</definedName>
    <definedName name="tshrshrh" localSheetId="5">#REF!</definedName>
    <definedName name="tshrshrh" localSheetId="4">#REF!</definedName>
    <definedName name="tshrshrh" localSheetId="13">#REF!</definedName>
    <definedName name="tshrshrh">#REF!</definedName>
    <definedName name="twet" localSheetId="12">'[2]Memo RERA'!#REF!</definedName>
    <definedName name="twet" localSheetId="16">'[2]Memo RERA'!#REF!</definedName>
    <definedName name="twet" localSheetId="17">'[2]Memo RERA'!#REF!</definedName>
    <definedName name="twet" localSheetId="3">'[2]Memo RERA'!#REF!</definedName>
    <definedName name="twet" localSheetId="7">'[2]Memo RERA'!#REF!</definedName>
    <definedName name="twet" localSheetId="1">'[2]Memo RERA'!#REF!</definedName>
    <definedName name="twet" localSheetId="5">'[2]Memo RERA'!#REF!</definedName>
    <definedName name="twet" localSheetId="4">'[2]Memo RERA'!#REF!</definedName>
    <definedName name="twet" localSheetId="13">'[2]Memo RERA'!#REF!</definedName>
    <definedName name="twet">'[2]Memo RERA'!#REF!</definedName>
    <definedName name="ty5yryh" localSheetId="12">[1]Plan1!#REF!</definedName>
    <definedName name="ty5yryh" localSheetId="17">[1]Plan1!#REF!</definedName>
    <definedName name="ty5yryh" localSheetId="3">[1]Plan1!#REF!</definedName>
    <definedName name="ty5yryh" localSheetId="7">[1]Plan1!#REF!</definedName>
    <definedName name="ty5yryh" localSheetId="1">[1]Plan1!#REF!</definedName>
    <definedName name="ty5yryh" localSheetId="5">[1]Plan1!#REF!</definedName>
    <definedName name="ty5yryh" localSheetId="4">[1]Plan1!#REF!</definedName>
    <definedName name="ty5yryh" localSheetId="13">[1]Plan1!#REF!</definedName>
    <definedName name="ty5yryh">[1]Plan1!#REF!</definedName>
    <definedName name="TYE56UE5" localSheetId="12">#REF!</definedName>
    <definedName name="TYE56UE5" localSheetId="3">#REF!</definedName>
    <definedName name="TYE56UE5" localSheetId="7">#REF!</definedName>
    <definedName name="TYE56UE5" localSheetId="1">#REF!</definedName>
    <definedName name="TYE56UE5" localSheetId="13">#REF!</definedName>
    <definedName name="TYE56UE5">#REF!</definedName>
    <definedName name="tyewr" localSheetId="12">#REF!</definedName>
    <definedName name="tyewr" localSheetId="16">#REF!</definedName>
    <definedName name="tyewr" localSheetId="17">#REF!</definedName>
    <definedName name="tyewr" localSheetId="3">#REF!</definedName>
    <definedName name="tyewr" localSheetId="7">#REF!</definedName>
    <definedName name="tyewr" localSheetId="14">#REF!</definedName>
    <definedName name="tyewr" localSheetId="1">#REF!</definedName>
    <definedName name="tyewr" localSheetId="5">#REF!</definedName>
    <definedName name="tyewr" localSheetId="4">#REF!</definedName>
    <definedName name="tyewr" localSheetId="13">#REF!</definedName>
    <definedName name="tyewr">#REF!</definedName>
    <definedName name="tyrthyhyrhyh" localSheetId="12">[1]Plan1!#REF!</definedName>
    <definedName name="tyrthyhyrhyh" localSheetId="17">[1]Plan1!#REF!</definedName>
    <definedName name="tyrthyhyrhyh" localSheetId="3">[1]Plan1!#REF!</definedName>
    <definedName name="tyrthyhyrhyh" localSheetId="7">[1]Plan1!#REF!</definedName>
    <definedName name="tyrthyhyrhyh" localSheetId="1">[1]Plan1!#REF!</definedName>
    <definedName name="tyrthyhyrhyh" localSheetId="4">[1]Plan1!#REF!</definedName>
    <definedName name="tyrthyhyrhyh" localSheetId="13">[1]Plan1!#REF!</definedName>
    <definedName name="tyrthyhyrhyh">[1]Plan1!#REF!</definedName>
    <definedName name="tytyehjet" localSheetId="12">#REF!</definedName>
    <definedName name="tytyehjet" localSheetId="16">#REF!</definedName>
    <definedName name="tytyehjet" localSheetId="17">#REF!</definedName>
    <definedName name="tytyehjet" localSheetId="3">#REF!</definedName>
    <definedName name="tytyehjet" localSheetId="7">#REF!</definedName>
    <definedName name="tytyehjet" localSheetId="14">#REF!</definedName>
    <definedName name="tytyehjet" localSheetId="1">#REF!</definedName>
    <definedName name="tytyehjet" localSheetId="5">#REF!</definedName>
    <definedName name="tytyehjet" localSheetId="4">#REF!</definedName>
    <definedName name="tytyehjet" localSheetId="13">#REF!</definedName>
    <definedName name="tytyehjet">#REF!</definedName>
    <definedName name="u74u4u" localSheetId="12">#REF!</definedName>
    <definedName name="u74u4u" localSheetId="16">#REF!</definedName>
    <definedName name="u74u4u" localSheetId="17">#REF!</definedName>
    <definedName name="u74u4u" localSheetId="3">#REF!</definedName>
    <definedName name="u74u4u" localSheetId="7">#REF!</definedName>
    <definedName name="u74u4u" localSheetId="14">#REF!</definedName>
    <definedName name="u74u4u" localSheetId="1">#REF!</definedName>
    <definedName name="u74u4u" localSheetId="5">#REF!</definedName>
    <definedName name="u74u4u" localSheetId="4">#REF!</definedName>
    <definedName name="u74u4u" localSheetId="13">#REF!</definedName>
    <definedName name="u74u4u">#REF!</definedName>
    <definedName name="ue" localSheetId="12">'[2]Memo RERA'!#REF!</definedName>
    <definedName name="ue" localSheetId="16">'[2]Memo RERA'!#REF!</definedName>
    <definedName name="ue" localSheetId="17">'[2]Memo RERA'!#REF!</definedName>
    <definedName name="ue" localSheetId="3">'[2]Memo RERA'!#REF!</definedName>
    <definedName name="ue" localSheetId="7">'[2]Memo RERA'!#REF!</definedName>
    <definedName name="ue" localSheetId="1">'[2]Memo RERA'!#REF!</definedName>
    <definedName name="ue" localSheetId="5">'[2]Memo RERA'!#REF!</definedName>
    <definedName name="ue" localSheetId="4">'[2]Memo RERA'!#REF!</definedName>
    <definedName name="ue" localSheetId="13">'[2]Memo RERA'!#REF!</definedName>
    <definedName name="ue">'[2]Memo RERA'!#REF!</definedName>
    <definedName name="usina" localSheetId="12">#REF!</definedName>
    <definedName name="usina" localSheetId="15">#REF!</definedName>
    <definedName name="usina" localSheetId="16">#REF!</definedName>
    <definedName name="usina" localSheetId="17">#REF!</definedName>
    <definedName name="usina" localSheetId="3">#REF!</definedName>
    <definedName name="usina" localSheetId="7">#REF!</definedName>
    <definedName name="usina" localSheetId="14">#REF!</definedName>
    <definedName name="usina" localSheetId="1">#REF!</definedName>
    <definedName name="usina" localSheetId="5">#REF!</definedName>
    <definedName name="usina" localSheetId="4">#REF!</definedName>
    <definedName name="usina" localSheetId="13">#REF!</definedName>
    <definedName name="usina">#REF!</definedName>
    <definedName name="vfds" localSheetId="12">#REF!</definedName>
    <definedName name="vfds" localSheetId="16">#REF!</definedName>
    <definedName name="vfds" localSheetId="17">#REF!</definedName>
    <definedName name="vfds" localSheetId="3">#REF!</definedName>
    <definedName name="vfds" localSheetId="7">#REF!</definedName>
    <definedName name="vfds" localSheetId="14">#REF!</definedName>
    <definedName name="vfds" localSheetId="1">#REF!</definedName>
    <definedName name="vfds" localSheetId="5">#REF!</definedName>
    <definedName name="vfds" localSheetId="4">#REF!</definedName>
    <definedName name="vfds" localSheetId="13">#REF!</definedName>
    <definedName name="vfds">#REF!</definedName>
    <definedName name="vfergqerg" localSheetId="12">#REF!</definedName>
    <definedName name="vfergqerg" localSheetId="16">#REF!</definedName>
    <definedName name="vfergqerg" localSheetId="17">#REF!</definedName>
    <definedName name="vfergqerg" localSheetId="3">#REF!</definedName>
    <definedName name="vfergqerg" localSheetId="7">#REF!</definedName>
    <definedName name="vfergqerg" localSheetId="14">#REF!</definedName>
    <definedName name="vfergqerg" localSheetId="1">#REF!</definedName>
    <definedName name="vfergqerg" localSheetId="5">#REF!</definedName>
    <definedName name="vfergqerg" localSheetId="4">#REF!</definedName>
    <definedName name="vfergqerg" localSheetId="13">#REF!</definedName>
    <definedName name="vfergqerg">#REF!</definedName>
    <definedName name="vfzdgg" localSheetId="12">[1]Plan1!#REF!</definedName>
    <definedName name="vfzdgg" localSheetId="3">[1]Plan1!#REF!</definedName>
    <definedName name="vfzdgg" localSheetId="1">[1]Plan1!#REF!</definedName>
    <definedName name="vfzdgg">[1]Plan1!#REF!</definedName>
    <definedName name="VGADFG" localSheetId="12">#REF!</definedName>
    <definedName name="VGADFG" localSheetId="16">#REF!</definedName>
    <definedName name="VGADFG" localSheetId="17">#REF!</definedName>
    <definedName name="VGADFG" localSheetId="3">#REF!</definedName>
    <definedName name="VGADFG" localSheetId="7">#REF!</definedName>
    <definedName name="VGADFG" localSheetId="14">#REF!</definedName>
    <definedName name="VGADFG" localSheetId="1">#REF!</definedName>
    <definedName name="VGADFG" localSheetId="5">#REF!</definedName>
    <definedName name="VGADFG" localSheetId="4">#REF!</definedName>
    <definedName name="VGADFG" localSheetId="13">#REF!</definedName>
    <definedName name="VGADFG">#REF!</definedName>
    <definedName name="VHJMHFMF" localSheetId="12">[1]Plan1!#REF!</definedName>
    <definedName name="VHJMHFMF" localSheetId="17">[1]Plan1!#REF!</definedName>
    <definedName name="VHJMHFMF" localSheetId="3">[1]Plan1!#REF!</definedName>
    <definedName name="VHJMHFMF" localSheetId="7">[1]Plan1!#REF!</definedName>
    <definedName name="VHJMHFMF" localSheetId="1">[1]Plan1!#REF!</definedName>
    <definedName name="VHJMHFMF" localSheetId="5">[1]Plan1!#REF!</definedName>
    <definedName name="VHJMHFMF" localSheetId="4">[1]Plan1!#REF!</definedName>
    <definedName name="VHJMHFMF" localSheetId="13">[1]Plan1!#REF!</definedName>
    <definedName name="VHJMHFMF">[1]Plan1!#REF!</definedName>
    <definedName name="volumedebrita" localSheetId="12">#REF!</definedName>
    <definedName name="volumedebrita" localSheetId="15">#REF!</definedName>
    <definedName name="volumedebrita" localSheetId="16">#REF!</definedName>
    <definedName name="volumedebrita" localSheetId="17">#REF!</definedName>
    <definedName name="volumedebrita" localSheetId="3">#REF!</definedName>
    <definedName name="volumedebrita" localSheetId="7">#REF!</definedName>
    <definedName name="volumedebrita" localSheetId="14">#REF!</definedName>
    <definedName name="volumedebrita" localSheetId="1">#REF!</definedName>
    <definedName name="volumedebrita" localSheetId="5">#REF!</definedName>
    <definedName name="volumedebrita" localSheetId="4">#REF!</definedName>
    <definedName name="volumedebrita" localSheetId="13">#REF!</definedName>
    <definedName name="volumedebrita">#REF!</definedName>
    <definedName name="volumedecorte" localSheetId="12">#REF!</definedName>
    <definedName name="volumedecorte" localSheetId="15">#REF!</definedName>
    <definedName name="volumedecorte" localSheetId="16">#REF!</definedName>
    <definedName name="volumedecorte" localSheetId="17">#REF!</definedName>
    <definedName name="volumedecorte" localSheetId="3">#REF!</definedName>
    <definedName name="volumedecorte" localSheetId="7">#REF!</definedName>
    <definedName name="volumedecorte" localSheetId="14">#REF!</definedName>
    <definedName name="volumedecorte" localSheetId="1">#REF!</definedName>
    <definedName name="volumedecorte" localSheetId="5">#REF!</definedName>
    <definedName name="volumedecorte" localSheetId="4">#REF!</definedName>
    <definedName name="volumedecorte" localSheetId="13">#REF!</definedName>
    <definedName name="volumedecorte">#REF!</definedName>
    <definedName name="volumedepv" localSheetId="12">#REF!</definedName>
    <definedName name="volumedepv" localSheetId="15">#REF!</definedName>
    <definedName name="volumedepv" localSheetId="16">#REF!</definedName>
    <definedName name="volumedepv" localSheetId="17">#REF!</definedName>
    <definedName name="volumedepv" localSheetId="3">#REF!</definedName>
    <definedName name="volumedepv" localSheetId="7">#REF!</definedName>
    <definedName name="volumedepv" localSheetId="14">#REF!</definedName>
    <definedName name="volumedepv" localSheetId="1">#REF!</definedName>
    <definedName name="volumedepv" localSheetId="5">#REF!</definedName>
    <definedName name="volumedepv" localSheetId="4">#REF!</definedName>
    <definedName name="volumedepv" localSheetId="13">#REF!</definedName>
    <definedName name="volumedepv">#REF!</definedName>
    <definedName name="VSFDXGSFDG" localSheetId="12">#REF!</definedName>
    <definedName name="VSFDXGSFDG" localSheetId="16">#REF!</definedName>
    <definedName name="VSFDXGSFDG" localSheetId="17">#REF!</definedName>
    <definedName name="VSFDXGSFDG" localSheetId="3">#REF!</definedName>
    <definedName name="VSFDXGSFDG" localSheetId="7">#REF!</definedName>
    <definedName name="VSFDXGSFDG" localSheetId="14">#REF!</definedName>
    <definedName name="VSFDXGSFDG" localSheetId="1">#REF!</definedName>
    <definedName name="VSFDXGSFDG" localSheetId="5">#REF!</definedName>
    <definedName name="VSFDXGSFDG" localSheetId="4">#REF!</definedName>
    <definedName name="VSFDXGSFDG" localSheetId="13">#REF!</definedName>
    <definedName name="VSFDXGSFDG">#REF!</definedName>
    <definedName name="VZDV" localSheetId="12">#REF!</definedName>
    <definedName name="VZDV" localSheetId="16">#REF!</definedName>
    <definedName name="VZDV" localSheetId="17">#REF!</definedName>
    <definedName name="VZDV" localSheetId="3">#REF!</definedName>
    <definedName name="VZDV" localSheetId="7">#REF!</definedName>
    <definedName name="VZDV" localSheetId="14">#REF!</definedName>
    <definedName name="VZDV" localSheetId="1">#REF!</definedName>
    <definedName name="VZDV" localSheetId="5">#REF!</definedName>
    <definedName name="VZDV" localSheetId="4">#REF!</definedName>
    <definedName name="VZDV" localSheetId="13">#REF!</definedName>
    <definedName name="VZDV">#REF!</definedName>
    <definedName name="VZFB" localSheetId="12">[17]Plan1!#REF!</definedName>
    <definedName name="VZFB" localSheetId="16">[17]Plan1!#REF!</definedName>
    <definedName name="VZFB" localSheetId="17">[17]Plan1!#REF!</definedName>
    <definedName name="VZFB" localSheetId="3">[17]Plan1!#REF!</definedName>
    <definedName name="VZFB" localSheetId="7">[17]Plan1!#REF!</definedName>
    <definedName name="VZFB" localSheetId="1">[17]Plan1!#REF!</definedName>
    <definedName name="VZFB" localSheetId="5">[17]Plan1!#REF!</definedName>
    <definedName name="VZFB" localSheetId="4">[17]Plan1!#REF!</definedName>
    <definedName name="VZFB" localSheetId="13">[17]Plan1!#REF!</definedName>
    <definedName name="VZFB">[17]Plan1!#REF!</definedName>
    <definedName name="wef" localSheetId="12">[7]memo!#REF!</definedName>
    <definedName name="wef" localSheetId="16">[7]memo!#REF!</definedName>
    <definedName name="wef" localSheetId="17">[7]memo!#REF!</definedName>
    <definedName name="wef" localSheetId="3">[7]memo!#REF!</definedName>
    <definedName name="wef" localSheetId="7">[7]memo!#REF!</definedName>
    <definedName name="wef" localSheetId="1">[7]memo!#REF!</definedName>
    <definedName name="wef" localSheetId="5">[7]memo!#REF!</definedName>
    <definedName name="wef" localSheetId="4">[7]memo!#REF!</definedName>
    <definedName name="wef" localSheetId="13">[7]memo!#REF!</definedName>
    <definedName name="wef">[7]memo!#REF!</definedName>
    <definedName name="WETREWQT" localSheetId="12">#REF!</definedName>
    <definedName name="WETREWQT" localSheetId="16">#REF!</definedName>
    <definedName name="WETREWQT" localSheetId="17">#REF!</definedName>
    <definedName name="WETREWQT" localSheetId="3">#REF!</definedName>
    <definedName name="WETREWQT" localSheetId="7">#REF!</definedName>
    <definedName name="WETREWQT" localSheetId="14">#REF!</definedName>
    <definedName name="WETREWQT" localSheetId="1">#REF!</definedName>
    <definedName name="WETREWQT" localSheetId="5">#REF!</definedName>
    <definedName name="WETREWQT" localSheetId="4">#REF!</definedName>
    <definedName name="WETREWQT" localSheetId="13">#REF!</definedName>
    <definedName name="WETREWQT">#REF!</definedName>
    <definedName name="wfw" localSheetId="12">[18]Plan1!#REF!</definedName>
    <definedName name="wfw" localSheetId="16">[18]Plan1!#REF!</definedName>
    <definedName name="wfw" localSheetId="17">[18]Plan1!#REF!</definedName>
    <definedName name="wfw" localSheetId="3">[18]Plan1!#REF!</definedName>
    <definedName name="wfw" localSheetId="7">[18]Plan1!#REF!</definedName>
    <definedName name="wfw" localSheetId="1">[18]Plan1!#REF!</definedName>
    <definedName name="wfw" localSheetId="5">[18]Plan1!#REF!</definedName>
    <definedName name="wfw" localSheetId="4">[18]Plan1!#REF!</definedName>
    <definedName name="wfw" localSheetId="13">[18]Plan1!#REF!</definedName>
    <definedName name="wfw">[18]Plan1!#REF!</definedName>
    <definedName name="WILLY" localSheetId="12">#REF!</definedName>
    <definedName name="WILLY" localSheetId="15">#REF!</definedName>
    <definedName name="WILLY" localSheetId="16">#REF!</definedName>
    <definedName name="WILLY" localSheetId="17">#REF!</definedName>
    <definedName name="WILLY" localSheetId="3">#REF!</definedName>
    <definedName name="WILLY" localSheetId="7">#REF!</definedName>
    <definedName name="WILLY" localSheetId="14">#REF!</definedName>
    <definedName name="WILLY" localSheetId="1">#REF!</definedName>
    <definedName name="WILLY" localSheetId="5">#REF!</definedName>
    <definedName name="WILLY" localSheetId="4">#REF!</definedName>
    <definedName name="WILLY" localSheetId="13">#REF!</definedName>
    <definedName name="WILLY">#REF!</definedName>
    <definedName name="x" localSheetId="12">#REF!</definedName>
    <definedName name="x" localSheetId="15">#REF!</definedName>
    <definedName name="x" localSheetId="16">#REF!</definedName>
    <definedName name="x" localSheetId="17">#REF!</definedName>
    <definedName name="x" localSheetId="3">#REF!</definedName>
    <definedName name="x" localSheetId="7">#REF!</definedName>
    <definedName name="x" localSheetId="14">#REF!</definedName>
    <definedName name="x" localSheetId="1">#REF!</definedName>
    <definedName name="x" localSheetId="5">#REF!</definedName>
    <definedName name="x" localSheetId="4">#REF!</definedName>
    <definedName name="x" localSheetId="13">#REF!</definedName>
    <definedName name="x">#REF!</definedName>
    <definedName name="xxx" localSheetId="12">#REF!</definedName>
    <definedName name="xxx" localSheetId="15">#REF!</definedName>
    <definedName name="xxx" localSheetId="16">#REF!</definedName>
    <definedName name="xxx" localSheetId="17">#REF!</definedName>
    <definedName name="xxx" localSheetId="3">#REF!</definedName>
    <definedName name="xxx" localSheetId="7">#REF!</definedName>
    <definedName name="xxx" localSheetId="14">#REF!</definedName>
    <definedName name="xxx" localSheetId="1">#REF!</definedName>
    <definedName name="xxx" localSheetId="5">#REF!</definedName>
    <definedName name="xxx" localSheetId="4">#REF!</definedName>
    <definedName name="xxx" localSheetId="13">#REF!</definedName>
    <definedName name="xxx">#REF!</definedName>
    <definedName name="XXX010160100" localSheetId="12">#REF!</definedName>
    <definedName name="XXX010160100" localSheetId="15">#REF!</definedName>
    <definedName name="XXX010160100" localSheetId="16">#REF!</definedName>
    <definedName name="XXX010160100" localSheetId="17">#REF!</definedName>
    <definedName name="XXX010160100" localSheetId="3">#REF!</definedName>
    <definedName name="XXX010160100" localSheetId="7">#REF!</definedName>
    <definedName name="XXX010160100" localSheetId="14">#REF!</definedName>
    <definedName name="XXX010160100" localSheetId="1">#REF!</definedName>
    <definedName name="XXX010160100" localSheetId="5">#REF!</definedName>
    <definedName name="XXX010160100" localSheetId="4">#REF!</definedName>
    <definedName name="XXX010160100" localSheetId="13">#REF!</definedName>
    <definedName name="XXX010160100">#REF!</definedName>
    <definedName name="y54yqw" localSheetId="12">#REF!</definedName>
    <definedName name="y54yqw" localSheetId="16">#REF!</definedName>
    <definedName name="y54yqw" localSheetId="17">#REF!</definedName>
    <definedName name="y54yqw" localSheetId="3">#REF!</definedName>
    <definedName name="y54yqw" localSheetId="7">#REF!</definedName>
    <definedName name="y54yqw" localSheetId="14">#REF!</definedName>
    <definedName name="y54yqw" localSheetId="1">#REF!</definedName>
    <definedName name="y54yqw" localSheetId="5">#REF!</definedName>
    <definedName name="y54yqw" localSheetId="4">#REF!</definedName>
    <definedName name="y54yqw" localSheetId="13">#REF!</definedName>
    <definedName name="y54yqw">#REF!</definedName>
    <definedName name="y64yy6y3" localSheetId="12">#REF!</definedName>
    <definedName name="y64yy6y3" localSheetId="16">#REF!</definedName>
    <definedName name="y64yy6y3" localSheetId="17">#REF!</definedName>
    <definedName name="y64yy6y3" localSheetId="3">#REF!</definedName>
    <definedName name="y64yy6y3" localSheetId="7">#REF!</definedName>
    <definedName name="y64yy6y3" localSheetId="14">#REF!</definedName>
    <definedName name="y64yy6y3" localSheetId="1">#REF!</definedName>
    <definedName name="y64yy6y3" localSheetId="5">#REF!</definedName>
    <definedName name="y64yy6y3" localSheetId="4">#REF!</definedName>
    <definedName name="y64yy6y3" localSheetId="13">#REF!</definedName>
    <definedName name="y64yy6y3">#REF!</definedName>
    <definedName name="YH5EY6RSTUHSEJURE" localSheetId="12">#REF!</definedName>
    <definedName name="YH5EY6RSTUHSEJURE" localSheetId="16">#REF!</definedName>
    <definedName name="YH5EY6RSTUHSEJURE" localSheetId="17">#REF!</definedName>
    <definedName name="YH5EY6RSTUHSEJURE" localSheetId="3">#REF!</definedName>
    <definedName name="YH5EY6RSTUHSEJURE" localSheetId="7">#REF!</definedName>
    <definedName name="YH5EY6RSTUHSEJURE" localSheetId="14">#REF!</definedName>
    <definedName name="YH5EY6RSTUHSEJURE" localSheetId="1">#REF!</definedName>
    <definedName name="YH5EY6RSTUHSEJURE" localSheetId="5">#REF!</definedName>
    <definedName name="YH5EY6RSTUHSEJURE" localSheetId="4">#REF!</definedName>
    <definedName name="YH5EY6RSTUHSEJURE" localSheetId="13">#REF!</definedName>
    <definedName name="YH5EY6RSTUHSEJURE">#REF!</definedName>
    <definedName name="YHWTY" localSheetId="12">#REF!</definedName>
    <definedName name="YHWTY" localSheetId="16">#REF!</definedName>
    <definedName name="YHWTY" localSheetId="17">#REF!</definedName>
    <definedName name="YHWTY" localSheetId="3">#REF!</definedName>
    <definedName name="YHWTY" localSheetId="7">#REF!</definedName>
    <definedName name="YHWTY" localSheetId="14">#REF!</definedName>
    <definedName name="YHWTY" localSheetId="1">#REF!</definedName>
    <definedName name="YHWTY" localSheetId="5">#REF!</definedName>
    <definedName name="YHWTY" localSheetId="4">#REF!</definedName>
    <definedName name="YHWTY" localSheetId="13">#REF!</definedName>
    <definedName name="YHWTY">#REF!</definedName>
    <definedName name="zxdfsd" localSheetId="12">#REF!</definedName>
    <definedName name="zxdfsd" localSheetId="16">#REF!</definedName>
    <definedName name="zxdfsd" localSheetId="17">#REF!</definedName>
    <definedName name="zxdfsd" localSheetId="3">#REF!</definedName>
    <definedName name="zxdfsd" localSheetId="7">#REF!</definedName>
    <definedName name="zxdfsd" localSheetId="14">#REF!</definedName>
    <definedName name="zxdfsd" localSheetId="1">#REF!</definedName>
    <definedName name="zxdfsd" localSheetId="5">#REF!</definedName>
    <definedName name="zxdfsd" localSheetId="4">#REF!</definedName>
    <definedName name="zxdfsd" localSheetId="13">#REF!</definedName>
    <definedName name="zxdfsd">#REF!</definedName>
  </definedNames>
  <calcPr calcId="152511"/>
  <fileRecoveryPr autoRecover="0"/>
</workbook>
</file>

<file path=xl/calcChain.xml><?xml version="1.0" encoding="utf-8"?>
<calcChain xmlns="http://schemas.openxmlformats.org/spreadsheetml/2006/main">
  <c r="F15" i="44" l="1"/>
  <c r="D3" i="71" l="1"/>
  <c r="F11" i="44"/>
  <c r="G25" i="73" l="1"/>
  <c r="E21" i="73"/>
  <c r="G21" i="73" s="1"/>
  <c r="E17" i="73"/>
  <c r="A17" i="73"/>
  <c r="E12" i="73"/>
  <c r="G12" i="73" s="1"/>
  <c r="E8" i="73"/>
  <c r="C8" i="73"/>
  <c r="A8" i="73"/>
  <c r="G17" i="73" l="1"/>
  <c r="C21" i="73" s="1"/>
  <c r="G27" i="73"/>
  <c r="G8" i="73"/>
  <c r="C12" i="73" s="1"/>
  <c r="H8" i="44" l="1"/>
  <c r="H10" i="44" s="1"/>
  <c r="M7" i="72" l="1"/>
  <c r="N7" i="72"/>
  <c r="K7" i="72"/>
  <c r="I7" i="72"/>
  <c r="G64" i="37"/>
  <c r="E77" i="29" l="1"/>
  <c r="C76" i="29"/>
  <c r="C75" i="29"/>
  <c r="C74" i="29"/>
  <c r="E87" i="29"/>
  <c r="E85" i="29"/>
  <c r="E74" i="29" l="1"/>
  <c r="I12" i="44" l="1"/>
  <c r="I11" i="44"/>
  <c r="I9" i="44"/>
  <c r="E71" i="29"/>
  <c r="E17" i="29"/>
  <c r="E44" i="29"/>
  <c r="E41" i="29"/>
  <c r="E8" i="39"/>
  <c r="G8" i="39"/>
  <c r="F8" i="39" s="1"/>
  <c r="E9" i="39"/>
  <c r="G9" i="39"/>
  <c r="F9" i="39" s="1"/>
  <c r="E10" i="39"/>
  <c r="G10" i="39"/>
  <c r="F10" i="39" s="1"/>
  <c r="E11" i="39"/>
  <c r="G11" i="39"/>
  <c r="I11" i="39" s="1"/>
  <c r="E12" i="39"/>
  <c r="G12" i="39"/>
  <c r="F12" i="39" s="1"/>
  <c r="E13" i="39"/>
  <c r="G13" i="39"/>
  <c r="F13" i="39" s="1"/>
  <c r="E14" i="39"/>
  <c r="G14" i="39"/>
  <c r="F14" i="39" s="1"/>
  <c r="E15" i="39"/>
  <c r="G15" i="39"/>
  <c r="F15" i="39" s="1"/>
  <c r="E16" i="39"/>
  <c r="G16" i="39"/>
  <c r="F16" i="39" s="1"/>
  <c r="E17" i="39"/>
  <c r="G17" i="39"/>
  <c r="I17" i="39" s="1"/>
  <c r="E18" i="39"/>
  <c r="G18" i="39"/>
  <c r="F18" i="39" s="1"/>
  <c r="E19" i="39"/>
  <c r="G19" i="39"/>
  <c r="F19" i="39" s="1"/>
  <c r="E20" i="39"/>
  <c r="G20" i="39"/>
  <c r="F20" i="39" s="1"/>
  <c r="E21" i="39"/>
  <c r="G21" i="39"/>
  <c r="I21" i="39" s="1"/>
  <c r="E22" i="39"/>
  <c r="G22" i="39"/>
  <c r="F22" i="39" s="1"/>
  <c r="E23" i="39"/>
  <c r="G23" i="39"/>
  <c r="F23" i="39" s="1"/>
  <c r="E24" i="39"/>
  <c r="G24" i="39"/>
  <c r="F24" i="39" s="1"/>
  <c r="E25" i="39"/>
  <c r="G25" i="39"/>
  <c r="I25" i="39" s="1"/>
  <c r="E26" i="39"/>
  <c r="G26" i="39"/>
  <c r="F26" i="39" s="1"/>
  <c r="E27" i="39"/>
  <c r="G27" i="39"/>
  <c r="F27" i="39" s="1"/>
  <c r="E28" i="39"/>
  <c r="G28" i="39"/>
  <c r="F28" i="39" s="1"/>
  <c r="E29" i="39"/>
  <c r="G29" i="39"/>
  <c r="I29" i="39" s="1"/>
  <c r="E30" i="39"/>
  <c r="G30" i="39"/>
  <c r="F30" i="39" s="1"/>
  <c r="E31" i="39"/>
  <c r="G31" i="39"/>
  <c r="I31" i="39" s="1"/>
  <c r="E32" i="39"/>
  <c r="G32" i="39"/>
  <c r="F32" i="39" s="1"/>
  <c r="E33" i="39"/>
  <c r="G33" i="39"/>
  <c r="I33" i="39" s="1"/>
  <c r="E34" i="39"/>
  <c r="G34" i="39"/>
  <c r="F34" i="39" s="1"/>
  <c r="E35" i="39"/>
  <c r="G35" i="39"/>
  <c r="F35" i="39" s="1"/>
  <c r="E36" i="39"/>
  <c r="G36" i="39"/>
  <c r="F36" i="39" s="1"/>
  <c r="E37" i="39"/>
  <c r="G37" i="39"/>
  <c r="I37" i="39" s="1"/>
  <c r="E38" i="39"/>
  <c r="G38" i="39"/>
  <c r="F38" i="39" s="1"/>
  <c r="E39" i="39"/>
  <c r="G39" i="39"/>
  <c r="I39" i="39" s="1"/>
  <c r="E40" i="39"/>
  <c r="G40" i="39"/>
  <c r="F40" i="39" s="1"/>
  <c r="E41" i="39"/>
  <c r="G41" i="39"/>
  <c r="I41" i="39" s="1"/>
  <c r="E42" i="39"/>
  <c r="G42" i="39"/>
  <c r="F42" i="39" s="1"/>
  <c r="E43" i="39"/>
  <c r="G43" i="39"/>
  <c r="F43" i="39" s="1"/>
  <c r="E44" i="39"/>
  <c r="G44" i="39"/>
  <c r="F44" i="39" s="1"/>
  <c r="E45" i="39"/>
  <c r="G45" i="39"/>
  <c r="I45" i="39" s="1"/>
  <c r="E46" i="39"/>
  <c r="G46" i="39"/>
  <c r="F46" i="39" s="1"/>
  <c r="E47" i="39"/>
  <c r="G47" i="39"/>
  <c r="I47" i="39" s="1"/>
  <c r="E48" i="39"/>
  <c r="G48" i="39"/>
  <c r="F48" i="39" s="1"/>
  <c r="E49" i="39"/>
  <c r="G49" i="39"/>
  <c r="I49" i="39" s="1"/>
  <c r="E50" i="39"/>
  <c r="G50" i="39"/>
  <c r="F50" i="39" s="1"/>
  <c r="E51" i="39"/>
  <c r="G51" i="39"/>
  <c r="F51" i="39" s="1"/>
  <c r="E52" i="39"/>
  <c r="G52" i="39"/>
  <c r="F52" i="39" s="1"/>
  <c r="E53" i="39"/>
  <c r="G53" i="39"/>
  <c r="I53" i="39" s="1"/>
  <c r="E54" i="39"/>
  <c r="G54" i="39"/>
  <c r="F54" i="39" s="1"/>
  <c r="E55" i="39"/>
  <c r="G55" i="39"/>
  <c r="I55" i="39" s="1"/>
  <c r="E56" i="39"/>
  <c r="G56" i="39"/>
  <c r="F56" i="39" s="1"/>
  <c r="E57" i="39"/>
  <c r="G57" i="39"/>
  <c r="I57" i="39" s="1"/>
  <c r="E58" i="39"/>
  <c r="G58" i="39"/>
  <c r="F58" i="39" s="1"/>
  <c r="E59" i="39"/>
  <c r="G59" i="39"/>
  <c r="F59" i="39" s="1"/>
  <c r="E60" i="39"/>
  <c r="G60" i="39"/>
  <c r="F60" i="39" s="1"/>
  <c r="E61" i="39"/>
  <c r="G61" i="39"/>
  <c r="I61" i="39" s="1"/>
  <c r="E62" i="39"/>
  <c r="G62" i="39"/>
  <c r="F62" i="39" s="1"/>
  <c r="E63" i="39"/>
  <c r="G63" i="39"/>
  <c r="I63" i="39" s="1"/>
  <c r="E64" i="39"/>
  <c r="G64" i="39"/>
  <c r="F64" i="39" s="1"/>
  <c r="E65" i="39"/>
  <c r="G65" i="39"/>
  <c r="I65" i="39" s="1"/>
  <c r="E66" i="39"/>
  <c r="G66" i="39"/>
  <c r="F66" i="39" s="1"/>
  <c r="E67" i="39"/>
  <c r="G67" i="39"/>
  <c r="F67" i="39" s="1"/>
  <c r="E68" i="39"/>
  <c r="G68" i="39"/>
  <c r="F68" i="39" s="1"/>
  <c r="E69" i="39"/>
  <c r="G69" i="39"/>
  <c r="I69" i="39" s="1"/>
  <c r="E70" i="39"/>
  <c r="G70" i="39"/>
  <c r="F70" i="39" s="1"/>
  <c r="E71" i="39"/>
  <c r="G71" i="39"/>
  <c r="I71" i="39" s="1"/>
  <c r="E72" i="39"/>
  <c r="G72" i="39"/>
  <c r="F72" i="39" s="1"/>
  <c r="E73" i="39"/>
  <c r="G73" i="39"/>
  <c r="I73" i="39" s="1"/>
  <c r="E74" i="39"/>
  <c r="G74" i="39"/>
  <c r="F74" i="39" s="1"/>
  <c r="E75" i="39"/>
  <c r="G75" i="39"/>
  <c r="F75" i="39" s="1"/>
  <c r="E76" i="39"/>
  <c r="G76" i="39"/>
  <c r="F76" i="39" s="1"/>
  <c r="E77" i="39"/>
  <c r="G77" i="39"/>
  <c r="I77" i="39" s="1"/>
  <c r="E78" i="39"/>
  <c r="G78" i="39"/>
  <c r="F78" i="39" s="1"/>
  <c r="E79" i="39"/>
  <c r="G79" i="39"/>
  <c r="F79" i="39" s="1"/>
  <c r="E80" i="39"/>
  <c r="G80" i="39"/>
  <c r="F80" i="39" s="1"/>
  <c r="E81" i="39"/>
  <c r="G81" i="39"/>
  <c r="I81" i="39" s="1"/>
  <c r="E82" i="39"/>
  <c r="G82" i="39"/>
  <c r="F82" i="39" s="1"/>
  <c r="E83" i="39"/>
  <c r="G83" i="39"/>
  <c r="F83" i="39" s="1"/>
  <c r="E84" i="39"/>
  <c r="G84" i="39"/>
  <c r="F84" i="39" s="1"/>
  <c r="E85" i="39"/>
  <c r="G85" i="39"/>
  <c r="I85" i="39" s="1"/>
  <c r="E86" i="39"/>
  <c r="G86" i="39"/>
  <c r="F86" i="39" s="1"/>
  <c r="E87" i="39"/>
  <c r="G87" i="39"/>
  <c r="I87" i="39" s="1"/>
  <c r="E88" i="39"/>
  <c r="G88" i="39"/>
  <c r="F88" i="39" s="1"/>
  <c r="E89" i="39"/>
  <c r="G89" i="39"/>
  <c r="I89" i="39" s="1"/>
  <c r="E90" i="39"/>
  <c r="G90" i="39"/>
  <c r="F90" i="39" s="1"/>
  <c r="E91" i="39"/>
  <c r="G91" i="39"/>
  <c r="F91" i="39" s="1"/>
  <c r="E92" i="39"/>
  <c r="G92" i="39"/>
  <c r="I92" i="39" s="1"/>
  <c r="E93" i="39"/>
  <c r="G93" i="39"/>
  <c r="F93" i="39" s="1"/>
  <c r="E94" i="39"/>
  <c r="G94" i="39"/>
  <c r="F94" i="39" s="1"/>
  <c r="E95" i="39"/>
  <c r="G95" i="39"/>
  <c r="I95" i="39" s="1"/>
  <c r="E96" i="39"/>
  <c r="G96" i="39"/>
  <c r="F96" i="39" s="1"/>
  <c r="E97" i="39"/>
  <c r="G97" i="39"/>
  <c r="F97" i="39" s="1"/>
  <c r="E98" i="39"/>
  <c r="G98" i="39"/>
  <c r="F98" i="39" s="1"/>
  <c r="E99" i="39"/>
  <c r="G99" i="39"/>
  <c r="I99" i="39" s="1"/>
  <c r="E100" i="39"/>
  <c r="G100" i="39"/>
  <c r="F100" i="39" s="1"/>
  <c r="E101" i="39"/>
  <c r="G101" i="39"/>
  <c r="I101" i="39" s="1"/>
  <c r="E102" i="39"/>
  <c r="G102" i="39"/>
  <c r="F102" i="39" s="1"/>
  <c r="E103" i="39"/>
  <c r="G103" i="39"/>
  <c r="F103" i="39" s="1"/>
  <c r="E104" i="39"/>
  <c r="G104" i="39"/>
  <c r="I104" i="39" s="1"/>
  <c r="E105" i="39"/>
  <c r="G105" i="39"/>
  <c r="F105" i="39" s="1"/>
  <c r="E106" i="39"/>
  <c r="G106" i="39"/>
  <c r="F106" i="39" s="1"/>
  <c r="E107" i="39"/>
  <c r="G107" i="39"/>
  <c r="F107" i="39" s="1"/>
  <c r="E108" i="39"/>
  <c r="G108" i="39"/>
  <c r="I108" i="39" s="1"/>
  <c r="E109" i="39"/>
  <c r="G109" i="39"/>
  <c r="F109" i="39" s="1"/>
  <c r="E110" i="39"/>
  <c r="G110" i="39"/>
  <c r="F110" i="39" s="1"/>
  <c r="E111" i="39"/>
  <c r="G111" i="39"/>
  <c r="F111" i="39" s="1"/>
  <c r="E112" i="39"/>
  <c r="G112" i="39"/>
  <c r="I112" i="39" s="1"/>
  <c r="E113" i="39"/>
  <c r="G113" i="39"/>
  <c r="F113" i="39" s="1"/>
  <c r="E114" i="39"/>
  <c r="G114" i="39"/>
  <c r="I114" i="39" s="1"/>
  <c r="E115" i="39"/>
  <c r="G115" i="39"/>
  <c r="F115" i="39" s="1"/>
  <c r="E116" i="39"/>
  <c r="G116" i="39"/>
  <c r="F116" i="39" s="1"/>
  <c r="E117" i="39"/>
  <c r="G117" i="39"/>
  <c r="I117" i="39" s="1"/>
  <c r="E118" i="39"/>
  <c r="G118" i="39"/>
  <c r="F118" i="39" s="1"/>
  <c r="E119" i="39"/>
  <c r="G119" i="39"/>
  <c r="I119" i="39" s="1"/>
  <c r="E120" i="39"/>
  <c r="G120" i="39"/>
  <c r="F120" i="39" s="1"/>
  <c r="E121" i="39"/>
  <c r="G121" i="39"/>
  <c r="F121" i="39" s="1"/>
  <c r="E122" i="39"/>
  <c r="G122" i="39"/>
  <c r="F122" i="39" s="1"/>
  <c r="E123" i="39"/>
  <c r="G123" i="39"/>
  <c r="I123" i="39" s="1"/>
  <c r="E124" i="39"/>
  <c r="G124" i="39"/>
  <c r="F124" i="39" s="1"/>
  <c r="E125" i="39"/>
  <c r="G125" i="39"/>
  <c r="I125" i="39" s="1"/>
  <c r="E126" i="39"/>
  <c r="G126" i="39"/>
  <c r="F126" i="39" s="1"/>
  <c r="E127" i="39"/>
  <c r="G127" i="39"/>
  <c r="I127" i="39" s="1"/>
  <c r="E128" i="39"/>
  <c r="G128" i="39"/>
  <c r="F128" i="39" s="1"/>
  <c r="E129" i="39"/>
  <c r="G129" i="39"/>
  <c r="F129" i="39" s="1"/>
  <c r="E130" i="39"/>
  <c r="G130" i="39"/>
  <c r="F130" i="39" s="1"/>
  <c r="E131" i="39"/>
  <c r="G131" i="39"/>
  <c r="I131" i="39" s="1"/>
  <c r="E132" i="39"/>
  <c r="G132" i="39"/>
  <c r="F132" i="39" s="1"/>
  <c r="E133" i="39"/>
  <c r="G133" i="39"/>
  <c r="F133" i="39" s="1"/>
  <c r="E134" i="39"/>
  <c r="G134" i="39"/>
  <c r="F134" i="39" s="1"/>
  <c r="E135" i="39"/>
  <c r="G135" i="39"/>
  <c r="F135" i="39" s="1"/>
  <c r="E136" i="39"/>
  <c r="G136" i="39"/>
  <c r="I136" i="39" s="1"/>
  <c r="E137" i="39"/>
  <c r="G137" i="39"/>
  <c r="F137" i="39" s="1"/>
  <c r="E138" i="39"/>
  <c r="G138" i="39"/>
  <c r="I138" i="39" s="1"/>
  <c r="E139" i="39"/>
  <c r="G139" i="39"/>
  <c r="F139" i="39" s="1"/>
  <c r="E140" i="39"/>
  <c r="G140" i="39"/>
  <c r="F140" i="39" s="1"/>
  <c r="E141" i="39"/>
  <c r="G141" i="39"/>
  <c r="F141" i="39" s="1"/>
  <c r="E142" i="39"/>
  <c r="G142" i="39"/>
  <c r="I142" i="39" s="1"/>
  <c r="E143" i="39"/>
  <c r="G143" i="39"/>
  <c r="F143" i="39" s="1"/>
  <c r="E144" i="39"/>
  <c r="G144" i="39"/>
  <c r="F144" i="39" s="1"/>
  <c r="E145" i="39"/>
  <c r="G145" i="39"/>
  <c r="F145" i="39" s="1"/>
  <c r="E146" i="39"/>
  <c r="G146" i="39"/>
  <c r="I146" i="39" s="1"/>
  <c r="E147" i="39"/>
  <c r="G147" i="39"/>
  <c r="F147" i="39" s="1"/>
  <c r="E148" i="39"/>
  <c r="G148" i="39"/>
  <c r="F148" i="39" s="1"/>
  <c r="E149" i="39"/>
  <c r="G149" i="39"/>
  <c r="F149" i="39" s="1"/>
  <c r="E150" i="39"/>
  <c r="G150" i="39"/>
  <c r="I150" i="39" s="1"/>
  <c r="E151" i="39"/>
  <c r="G151" i="39"/>
  <c r="F151" i="39" s="1"/>
  <c r="E152" i="39"/>
  <c r="G152" i="39"/>
  <c r="F152" i="39" s="1"/>
  <c r="E153" i="39"/>
  <c r="G153" i="39"/>
  <c r="F153" i="39" s="1"/>
  <c r="E154" i="39"/>
  <c r="G154" i="39"/>
  <c r="I154" i="39" s="1"/>
  <c r="E155" i="39"/>
  <c r="G155" i="39"/>
  <c r="F155" i="39" s="1"/>
  <c r="E156" i="39"/>
  <c r="G156" i="39"/>
  <c r="F156" i="39" s="1"/>
  <c r="E157" i="39"/>
  <c r="G157" i="39"/>
  <c r="F157" i="39" s="1"/>
  <c r="E158" i="39"/>
  <c r="G158" i="39"/>
  <c r="I158" i="39" s="1"/>
  <c r="E159" i="39"/>
  <c r="G159" i="39"/>
  <c r="F159" i="39" s="1"/>
  <c r="E160" i="39"/>
  <c r="G160" i="39"/>
  <c r="F160" i="39" s="1"/>
  <c r="E161" i="39"/>
  <c r="G161" i="39"/>
  <c r="F161" i="39" s="1"/>
  <c r="E162" i="39"/>
  <c r="G162" i="39"/>
  <c r="I162" i="39" s="1"/>
  <c r="E163" i="39"/>
  <c r="G163" i="39"/>
  <c r="F163" i="39" s="1"/>
  <c r="E164" i="39"/>
  <c r="G164" i="39"/>
  <c r="I164" i="39" s="1"/>
  <c r="E165" i="39"/>
  <c r="G165" i="39"/>
  <c r="F165" i="39" s="1"/>
  <c r="E166" i="39"/>
  <c r="G166" i="39"/>
  <c r="I166" i="39" s="1"/>
  <c r="E167" i="39"/>
  <c r="G167" i="39"/>
  <c r="F167" i="39" s="1"/>
  <c r="E168" i="39"/>
  <c r="G168" i="39"/>
  <c r="F168" i="39" s="1"/>
  <c r="E169" i="39"/>
  <c r="G169" i="39"/>
  <c r="F169" i="39" s="1"/>
  <c r="E170" i="39"/>
  <c r="G170" i="39"/>
  <c r="I170" i="39" s="1"/>
  <c r="E171" i="39"/>
  <c r="G171" i="39"/>
  <c r="F171" i="39" s="1"/>
  <c r="E172" i="39"/>
  <c r="G172" i="39"/>
  <c r="F172" i="39" s="1"/>
  <c r="E173" i="39"/>
  <c r="G173" i="39"/>
  <c r="F173" i="39" s="1"/>
  <c r="E174" i="39"/>
  <c r="G174" i="39"/>
  <c r="I174" i="39" s="1"/>
  <c r="E175" i="39"/>
  <c r="G175" i="39"/>
  <c r="F175" i="39" s="1"/>
  <c r="E176" i="39"/>
  <c r="G176" i="39"/>
  <c r="F176" i="39" s="1"/>
  <c r="E177" i="39"/>
  <c r="G177" i="39"/>
  <c r="F177" i="39" s="1"/>
  <c r="E178" i="39"/>
  <c r="G178" i="39"/>
  <c r="I178" i="39" s="1"/>
  <c r="E179" i="39"/>
  <c r="G179" i="39"/>
  <c r="F179" i="39" s="1"/>
  <c r="E180" i="39"/>
  <c r="G180" i="39"/>
  <c r="I180" i="39" s="1"/>
  <c r="E181" i="39"/>
  <c r="G181" i="39"/>
  <c r="F181" i="39" s="1"/>
  <c r="E182" i="39"/>
  <c r="G182" i="39"/>
  <c r="I182" i="39" s="1"/>
  <c r="E183" i="39"/>
  <c r="G183" i="39"/>
  <c r="F183" i="39" s="1"/>
  <c r="E184" i="39"/>
  <c r="G184" i="39"/>
  <c r="F184" i="39" s="1"/>
  <c r="E185" i="39"/>
  <c r="G185" i="39"/>
  <c r="F185" i="39" s="1"/>
  <c r="E186" i="39"/>
  <c r="G186" i="39"/>
  <c r="I186" i="39" s="1"/>
  <c r="E187" i="39"/>
  <c r="G187" i="39"/>
  <c r="F187" i="39" s="1"/>
  <c r="E188" i="39"/>
  <c r="G188" i="39"/>
  <c r="F188" i="39" s="1"/>
  <c r="E189" i="39"/>
  <c r="G189" i="39"/>
  <c r="F189" i="39" s="1"/>
  <c r="E190" i="39"/>
  <c r="G190" i="39"/>
  <c r="I190" i="39" s="1"/>
  <c r="E191" i="39"/>
  <c r="G191" i="39"/>
  <c r="F191" i="39" s="1"/>
  <c r="E192" i="39"/>
  <c r="G192" i="39"/>
  <c r="F192" i="39" s="1"/>
  <c r="E193" i="39"/>
  <c r="G193" i="39"/>
  <c r="F193" i="39" s="1"/>
  <c r="E194" i="39"/>
  <c r="G194" i="39"/>
  <c r="I194" i="39" s="1"/>
  <c r="E195" i="39"/>
  <c r="G195" i="39"/>
  <c r="F195" i="39" s="1"/>
  <c r="E196" i="39"/>
  <c r="G196" i="39"/>
  <c r="I196" i="39" s="1"/>
  <c r="E197" i="39"/>
  <c r="G197" i="39"/>
  <c r="F197" i="39" s="1"/>
  <c r="E198" i="39"/>
  <c r="G198" i="39"/>
  <c r="I198" i="39" s="1"/>
  <c r="E199" i="39"/>
  <c r="G199" i="39"/>
  <c r="F199" i="39" s="1"/>
  <c r="E200" i="39"/>
  <c r="G200" i="39"/>
  <c r="F200" i="39" s="1"/>
  <c r="E201" i="39"/>
  <c r="G201" i="39"/>
  <c r="I201" i="39" s="1"/>
  <c r="E202" i="39"/>
  <c r="G202" i="39"/>
  <c r="F202" i="39" s="1"/>
  <c r="E203" i="39"/>
  <c r="G203" i="39"/>
  <c r="I203" i="39" s="1"/>
  <c r="E204" i="39"/>
  <c r="G204" i="39"/>
  <c r="F204" i="39" s="1"/>
  <c r="E205" i="39"/>
  <c r="G205" i="39"/>
  <c r="I205" i="39" s="1"/>
  <c r="E206" i="39"/>
  <c r="G206" i="39"/>
  <c r="F206" i="39" s="1"/>
  <c r="E207" i="39"/>
  <c r="G207" i="39"/>
  <c r="F207" i="39" s="1"/>
  <c r="E208" i="39"/>
  <c r="G208" i="39"/>
  <c r="F208" i="39" s="1"/>
  <c r="E209" i="39"/>
  <c r="G209" i="39"/>
  <c r="I209" i="39" s="1"/>
  <c r="E210" i="39"/>
  <c r="G210" i="39"/>
  <c r="F210" i="39" s="1"/>
  <c r="E211" i="39"/>
  <c r="G211" i="39"/>
  <c r="F211" i="39" s="1"/>
  <c r="E212" i="39"/>
  <c r="G212" i="39"/>
  <c r="F212" i="39" s="1"/>
  <c r="E30" i="38"/>
  <c r="A30" i="38"/>
  <c r="E88" i="37"/>
  <c r="G88" i="37" s="1"/>
  <c r="F108" i="39" l="1"/>
  <c r="F182" i="39"/>
  <c r="F41" i="39"/>
  <c r="I188" i="39"/>
  <c r="I133" i="39"/>
  <c r="I221" i="39"/>
  <c r="I177" i="39"/>
  <c r="I163" i="39"/>
  <c r="I40" i="39"/>
  <c r="I207" i="39"/>
  <c r="I68" i="39"/>
  <c r="F158" i="39"/>
  <c r="F89" i="39"/>
  <c r="F21" i="39"/>
  <c r="I124" i="39"/>
  <c r="I97" i="39"/>
  <c r="I54" i="39"/>
  <c r="I35" i="39"/>
  <c r="F138" i="39"/>
  <c r="F73" i="39"/>
  <c r="I122" i="39"/>
  <c r="I79" i="39"/>
  <c r="I52" i="39"/>
  <c r="F198" i="39"/>
  <c r="F127" i="39"/>
  <c r="F55" i="39"/>
  <c r="I179" i="39"/>
  <c r="I148" i="39"/>
  <c r="I113" i="39"/>
  <c r="I70" i="39"/>
  <c r="I42" i="39"/>
  <c r="I15" i="39"/>
  <c r="F196" i="39"/>
  <c r="F174" i="39"/>
  <c r="F154" i="39"/>
  <c r="F119" i="39"/>
  <c r="F104" i="39"/>
  <c r="F87" i="39"/>
  <c r="F69" i="39"/>
  <c r="F49" i="39"/>
  <c r="F11" i="39"/>
  <c r="I187" i="39"/>
  <c r="I100" i="39"/>
  <c r="I78" i="39"/>
  <c r="I30" i="39"/>
  <c r="F166" i="39"/>
  <c r="F101" i="39"/>
  <c r="F81" i="39"/>
  <c r="F65" i="39"/>
  <c r="F47" i="39"/>
  <c r="F33" i="39"/>
  <c r="I212" i="39"/>
  <c r="I195" i="39"/>
  <c r="I183" i="39"/>
  <c r="I176" i="39"/>
  <c r="I156" i="39"/>
  <c r="I151" i="39"/>
  <c r="I135" i="39"/>
  <c r="I128" i="39"/>
  <c r="I121" i="39"/>
  <c r="I106" i="39"/>
  <c r="I86" i="39"/>
  <c r="I74" i="39"/>
  <c r="I67" i="39"/>
  <c r="I38" i="39"/>
  <c r="I20" i="39"/>
  <c r="I13" i="39"/>
  <c r="F136" i="39"/>
  <c r="F37" i="39"/>
  <c r="I202" i="39"/>
  <c r="I161" i="39"/>
  <c r="I143" i="39"/>
  <c r="I132" i="39"/>
  <c r="I111" i="39"/>
  <c r="I93" i="39"/>
  <c r="F190" i="39"/>
  <c r="F205" i="39"/>
  <c r="F186" i="39"/>
  <c r="F164" i="39"/>
  <c r="F146" i="39"/>
  <c r="F131" i="39"/>
  <c r="F114" i="39"/>
  <c r="F95" i="39"/>
  <c r="F77" i="39"/>
  <c r="F57" i="39"/>
  <c r="F45" i="39"/>
  <c r="F25" i="39"/>
  <c r="I208" i="39"/>
  <c r="I193" i="39"/>
  <c r="I181" i="39"/>
  <c r="I171" i="39"/>
  <c r="I155" i="39"/>
  <c r="I149" i="39"/>
  <c r="I126" i="39"/>
  <c r="I116" i="39"/>
  <c r="I105" i="39"/>
  <c r="I98" i="39"/>
  <c r="I84" i="39"/>
  <c r="I72" i="39"/>
  <c r="I62" i="39"/>
  <c r="I46" i="39"/>
  <c r="I36" i="39"/>
  <c r="I18" i="39"/>
  <c r="I12" i="39"/>
  <c r="I172" i="39"/>
  <c r="I144" i="39"/>
  <c r="I58" i="39"/>
  <c r="F203" i="39"/>
  <c r="F194" i="39"/>
  <c r="F117" i="39"/>
  <c r="F63" i="39"/>
  <c r="F53" i="39"/>
  <c r="F31" i="39"/>
  <c r="I192" i="39"/>
  <c r="I165" i="39"/>
  <c r="I110" i="39"/>
  <c r="I51" i="39"/>
  <c r="F180" i="39"/>
  <c r="F170" i="39"/>
  <c r="F142" i="39"/>
  <c r="F125" i="39"/>
  <c r="F92" i="39"/>
  <c r="F71" i="39"/>
  <c r="F61" i="39"/>
  <c r="F39" i="39"/>
  <c r="F29" i="39"/>
  <c r="I211" i="39"/>
  <c r="I206" i="39"/>
  <c r="I200" i="39"/>
  <c r="I191" i="39"/>
  <c r="I185" i="39"/>
  <c r="I175" i="39"/>
  <c r="I169" i="39"/>
  <c r="I159" i="39"/>
  <c r="I153" i="39"/>
  <c r="I147" i="39"/>
  <c r="I141" i="39"/>
  <c r="I130" i="39"/>
  <c r="I120" i="39"/>
  <c r="I109" i="39"/>
  <c r="I103" i="39"/>
  <c r="I96" i="39"/>
  <c r="I82" i="39"/>
  <c r="I76" i="39"/>
  <c r="I66" i="39"/>
  <c r="I60" i="39"/>
  <c r="I50" i="39"/>
  <c r="I44" i="39"/>
  <c r="I34" i="39"/>
  <c r="I28" i="39"/>
  <c r="I23" i="39"/>
  <c r="I14" i="39"/>
  <c r="I9" i="39"/>
  <c r="I167" i="39"/>
  <c r="I139" i="39"/>
  <c r="I90" i="39"/>
  <c r="I26" i="39"/>
  <c r="F162" i="39"/>
  <c r="F112" i="39"/>
  <c r="F85" i="39"/>
  <c r="F17" i="39"/>
  <c r="I197" i="39"/>
  <c r="I160" i="39"/>
  <c r="I137" i="39"/>
  <c r="I115" i="39"/>
  <c r="I88" i="39"/>
  <c r="I83" i="39"/>
  <c r="I56" i="39"/>
  <c r="I24" i="39"/>
  <c r="I19" i="39"/>
  <c r="I10" i="39"/>
  <c r="F201" i="39"/>
  <c r="F209" i="39"/>
  <c r="F178" i="39"/>
  <c r="F150" i="39"/>
  <c r="F123" i="39"/>
  <c r="F99" i="39"/>
  <c r="I210" i="39"/>
  <c r="I204" i="39"/>
  <c r="I199" i="39"/>
  <c r="I189" i="39"/>
  <c r="I184" i="39"/>
  <c r="I173" i="39"/>
  <c r="I168" i="39"/>
  <c r="I157" i="39"/>
  <c r="I152" i="39"/>
  <c r="I145" i="39"/>
  <c r="I140" i="39"/>
  <c r="I134" i="39"/>
  <c r="I129" i="39"/>
  <c r="I118" i="39"/>
  <c r="I107" i="39"/>
  <c r="I102" i="39"/>
  <c r="I94" i="39"/>
  <c r="I91" i="39"/>
  <c r="I80" i="39"/>
  <c r="I75" i="39"/>
  <c r="I64" i="39"/>
  <c r="I59" i="39"/>
  <c r="I48" i="39"/>
  <c r="I43" i="39"/>
  <c r="I32" i="39"/>
  <c r="I27" i="39"/>
  <c r="I22" i="39"/>
  <c r="I16" i="39"/>
  <c r="I8" i="39"/>
  <c r="E129" i="36" l="1"/>
  <c r="G129" i="36" s="1"/>
  <c r="C121" i="36"/>
  <c r="E7" i="36"/>
  <c r="A11" i="35"/>
  <c r="D19" i="33"/>
  <c r="A7" i="35"/>
  <c r="I10" i="44" l="1"/>
  <c r="I7" i="44"/>
  <c r="C213" i="39"/>
  <c r="G7" i="39"/>
  <c r="I7" i="39" s="1"/>
  <c r="E7" i="39"/>
  <c r="G6" i="39"/>
  <c r="I6" i="39" s="1"/>
  <c r="E6" i="39"/>
  <c r="G5" i="39"/>
  <c r="I5" i="39" s="1"/>
  <c r="E5" i="39"/>
  <c r="G4" i="39"/>
  <c r="I4" i="39" s="1"/>
  <c r="E4" i="39"/>
  <c r="G3" i="39"/>
  <c r="I3" i="39" s="1"/>
  <c r="E3" i="39"/>
  <c r="P7" i="72" l="1"/>
  <c r="I8" i="44"/>
  <c r="I6" i="44" s="1"/>
  <c r="F5" i="39"/>
  <c r="F7" i="39"/>
  <c r="F3" i="39"/>
  <c r="F4" i="39"/>
  <c r="F6" i="39"/>
  <c r="E213" i="39"/>
  <c r="I213" i="39" l="1"/>
  <c r="I214" i="39" s="1"/>
  <c r="I217" i="39" l="1"/>
  <c r="I219" i="39" s="1"/>
  <c r="J7" i="72" l="1"/>
  <c r="I223" i="39"/>
  <c r="I227" i="39" s="1"/>
  <c r="F27" i="44" s="1"/>
  <c r="C5" i="48"/>
  <c r="E5" i="48" s="1"/>
  <c r="G5" i="48" s="1"/>
  <c r="F6" i="44"/>
  <c r="J6" i="44" l="1"/>
  <c r="G6" i="72"/>
  <c r="G7" i="72" s="1"/>
  <c r="E5" i="14"/>
  <c r="E5" i="71"/>
  <c r="E5" i="70"/>
  <c r="H7" i="72"/>
  <c r="F18" i="44"/>
  <c r="F19" i="44" s="1"/>
  <c r="F20" i="44" s="1"/>
  <c r="K6" i="44" l="1"/>
  <c r="J11" i="44"/>
  <c r="K11" i="44" s="1"/>
  <c r="F12" i="44"/>
  <c r="J12" i="44" s="1"/>
  <c r="K12" i="44" s="1"/>
  <c r="F21" i="44"/>
  <c r="F22" i="44" s="1"/>
  <c r="J13" i="44" l="1"/>
  <c r="K13" i="44"/>
  <c r="L7" i="72"/>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F16" i="44"/>
  <c r="F17" i="44"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E68" i="29" l="1"/>
  <c r="E65" i="29"/>
  <c r="E62" i="29"/>
  <c r="H22" i="44" l="1"/>
  <c r="I22" i="44" s="1"/>
  <c r="J22" i="44" s="1"/>
  <c r="K22" i="44" s="1"/>
  <c r="E59" i="29"/>
  <c r="H21" i="44" s="1"/>
  <c r="E56" i="29"/>
  <c r="E53" i="29"/>
  <c r="E50" i="29"/>
  <c r="E38" i="29"/>
  <c r="E35" i="29"/>
  <c r="E32" i="29"/>
  <c r="E29" i="29"/>
  <c r="E26" i="29"/>
  <c r="E23" i="29"/>
  <c r="E20" i="29"/>
  <c r="E14" i="29"/>
  <c r="E11" i="29"/>
  <c r="E8" i="29"/>
  <c r="E5" i="29"/>
  <c r="H15" i="44" l="1"/>
  <c r="H20" i="44"/>
  <c r="H16" i="44"/>
  <c r="H17" i="44"/>
  <c r="H18" i="44"/>
  <c r="I18" i="44" s="1"/>
  <c r="J18" i="44" s="1"/>
  <c r="K18" i="44" s="1"/>
  <c r="H19" i="44"/>
  <c r="I19" i="44" s="1"/>
  <c r="J19" i="44" s="1"/>
  <c r="K19" i="44" s="1"/>
  <c r="I16" i="44"/>
  <c r="J16" i="44" s="1"/>
  <c r="K16" i="44" s="1"/>
  <c r="A19" i="36"/>
  <c r="A78" i="36"/>
  <c r="G78" i="36" s="1"/>
  <c r="A33" i="36"/>
  <c r="G33" i="36" s="1"/>
  <c r="I21" i="44"/>
  <c r="J21" i="44" s="1"/>
  <c r="K21" i="44" s="1"/>
  <c r="I17" i="44"/>
  <c r="A54" i="36"/>
  <c r="G54" i="36" s="1"/>
  <c r="A28" i="36"/>
  <c r="G28" i="36" s="1"/>
  <c r="A43" i="36"/>
  <c r="G43" i="36" s="1"/>
  <c r="A38" i="36"/>
  <c r="G38" i="36" s="1"/>
  <c r="A63" i="36"/>
  <c r="G63" i="36" s="1"/>
  <c r="I15" i="44"/>
  <c r="J15" i="44" s="1"/>
  <c r="A7" i="36"/>
  <c r="A48" i="36"/>
  <c r="G48" i="36" s="1"/>
  <c r="I20" i="44"/>
  <c r="J20" i="44" s="1"/>
  <c r="K20" i="44" s="1"/>
  <c r="A68" i="36"/>
  <c r="G68" i="36" s="1"/>
  <c r="J17" i="44" l="1"/>
  <c r="K17" i="44" s="1"/>
  <c r="K15" i="44"/>
  <c r="G92" i="36"/>
  <c r="G7" i="36"/>
  <c r="A12" i="36"/>
  <c r="G12" i="36" s="1"/>
  <c r="A23" i="36"/>
  <c r="G23" i="36" s="1"/>
  <c r="G19" i="36"/>
  <c r="G58" i="36" l="1"/>
  <c r="G134" i="36" s="1"/>
  <c r="E136" i="36" s="1"/>
  <c r="G136" i="36" s="1"/>
  <c r="K23" i="44"/>
  <c r="K24" i="44" s="1"/>
  <c r="K25" i="44" s="1"/>
  <c r="J23" i="44"/>
  <c r="J24" i="44" l="1"/>
  <c r="K26" i="44"/>
  <c r="K27" i="44" s="1"/>
  <c r="H5" i="70" s="1"/>
  <c r="F10" i="57"/>
  <c r="A4" i="36"/>
  <c r="G5" i="70" l="1"/>
  <c r="F5" i="71"/>
  <c r="J25" i="44"/>
  <c r="J26" i="44" s="1"/>
  <c r="H10" i="57"/>
  <c r="I36" i="44" l="1"/>
  <c r="K36" i="44" s="1"/>
  <c r="I27" i="44"/>
  <c r="N5" i="71"/>
  <c r="J5" i="71"/>
  <c r="P5" i="71"/>
  <c r="K5" i="71"/>
  <c r="G5" i="71"/>
  <c r="Q5" i="71"/>
  <c r="H5" i="71"/>
  <c r="O5" i="71"/>
  <c r="L5" i="71"/>
  <c r="M5" i="71"/>
  <c r="I5" i="71"/>
  <c r="F5" i="70"/>
  <c r="J27" i="44"/>
  <c r="T5" i="71" l="1"/>
  <c r="R5" i="71" s="1"/>
  <c r="U5" i="71" s="1"/>
  <c r="C34" i="21" l="1"/>
  <c r="D18" i="33" s="1"/>
  <c r="D20" i="33" s="1"/>
  <c r="E11" i="37" s="1"/>
  <c r="G11" i="37" l="1"/>
  <c r="G14" i="37" s="1"/>
  <c r="E36" i="37"/>
  <c r="G36" i="37" l="1"/>
  <c r="G40" i="37" s="1"/>
  <c r="E74" i="37"/>
  <c r="G74" i="37" s="1"/>
  <c r="G77" i="37" s="1"/>
  <c r="D15" i="33"/>
  <c r="D16" i="33" s="1"/>
  <c r="D17" i="33" s="1"/>
  <c r="F16" i="57" s="1"/>
  <c r="F13" i="57" s="1"/>
  <c r="H13" i="57" s="1"/>
  <c r="G101" i="37" l="1"/>
  <c r="A3" i="37" s="1"/>
  <c r="F11" i="57" l="1"/>
  <c r="F14" i="57" s="1"/>
  <c r="H11" i="57" l="1"/>
  <c r="F20" i="57"/>
  <c r="F22" i="57" s="1"/>
  <c r="F18" i="57"/>
  <c r="I18" i="57" s="1"/>
  <c r="H14" i="57"/>
  <c r="F7" i="72"/>
  <c r="J11" i="57" l="1"/>
  <c r="J13" i="57"/>
  <c r="E13" i="57"/>
  <c r="H18" i="57"/>
  <c r="J18" i="57" s="1"/>
  <c r="D3" i="35"/>
  <c r="J12" i="57"/>
  <c r="H22" i="57"/>
  <c r="D3" i="38"/>
  <c r="E12" i="57"/>
  <c r="E9" i="57"/>
  <c r="J10" i="57"/>
  <c r="D4" i="36"/>
  <c r="E10" i="57"/>
  <c r="J9" i="57"/>
  <c r="F25" i="57"/>
  <c r="D3" i="37"/>
  <c r="E11" i="57"/>
  <c r="O7" i="72"/>
  <c r="F8" i="72" s="1"/>
  <c r="H25" i="57" l="1"/>
  <c r="G6" i="70" l="1"/>
  <c r="H6" i="70"/>
  <c r="F6" i="71" l="1"/>
  <c r="Q6" i="71" l="1"/>
  <c r="P6" i="71"/>
  <c r="N6" i="71"/>
  <c r="O6" i="71"/>
  <c r="M6" i="71"/>
  <c r="K6" i="71"/>
  <c r="H6" i="71"/>
  <c r="I6" i="71"/>
  <c r="J6" i="71"/>
  <c r="L6" i="71"/>
  <c r="G6" i="71"/>
  <c r="T6" i="71" l="1"/>
  <c r="R6" i="71" s="1"/>
  <c r="U6" i="71" s="1"/>
</calcChain>
</file>

<file path=xl/sharedStrings.xml><?xml version="1.0" encoding="utf-8"?>
<sst xmlns="http://schemas.openxmlformats.org/spreadsheetml/2006/main" count="1676" uniqueCount="870">
  <si>
    <t>ITEM</t>
  </si>
  <si>
    <t>DESCRIÇÃO</t>
  </si>
  <si>
    <t>QUANTIDADE</t>
  </si>
  <si>
    <t>1.1</t>
  </si>
  <si>
    <t>TOTAL</t>
  </si>
  <si>
    <t>CÓDIGO</t>
  </si>
  <si>
    <t>h</t>
  </si>
  <si>
    <t>1.2</t>
  </si>
  <si>
    <t>UNID</t>
  </si>
  <si>
    <t>1.3</t>
  </si>
  <si>
    <t>Óculos de proteção</t>
  </si>
  <si>
    <t>Pá</t>
  </si>
  <si>
    <t>Rastelo</t>
  </si>
  <si>
    <t>1.4</t>
  </si>
  <si>
    <t>1.5</t>
  </si>
  <si>
    <t>1.6</t>
  </si>
  <si>
    <t>Bota</t>
  </si>
  <si>
    <t>Meses</t>
  </si>
  <si>
    <t>Semanas/ano</t>
  </si>
  <si>
    <t>Hora/Dia</t>
  </si>
  <si>
    <t>Extensão Total ( Média/diária)</t>
  </si>
  <si>
    <t>Duração Trajeto (Média/Diária)</t>
  </si>
  <si>
    <t>Equipamentos</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</si>
  <si>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</si>
  <si>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</si>
  <si>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</si>
  <si>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</si>
  <si>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</si>
  <si>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</si>
  <si>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</si>
  <si>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</si>
  <si>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</si>
  <si>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</si>
  <si>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</si>
  <si>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</si>
  <si>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</si>
  <si>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</si>
  <si>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</si>
  <si>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</si>
  <si>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</si>
  <si>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</si>
  <si>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</si>
  <si>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</si>
  <si>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</si>
  <si>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</si>
  <si>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</si>
  <si>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</si>
  <si>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</si>
  <si>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</si>
  <si>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</si>
  <si>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</si>
  <si>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</si>
  <si>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</si>
  <si>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</si>
  <si>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</si>
  <si>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</si>
  <si>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</si>
  <si>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</si>
  <si>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</si>
  <si>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</si>
  <si>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</si>
  <si>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</si>
  <si>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</si>
  <si>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</si>
  <si>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</si>
  <si>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</si>
  <si>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</si>
  <si>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</si>
  <si>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</si>
  <si>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</si>
  <si>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</si>
  <si>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</si>
  <si>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</si>
  <si>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</si>
  <si>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</si>
  <si>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</si>
  <si>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</si>
  <si>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</si>
  <si>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</si>
  <si>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Rua Homero Luiz Gomes</t>
  </si>
  <si>
    <t>Rua Isaura Maia de Souza</t>
  </si>
  <si>
    <t>Rua Mario Monerat Wermelinger</t>
  </si>
  <si>
    <t>Rua A</t>
  </si>
  <si>
    <t>Rua José Cabral Filho</t>
  </si>
  <si>
    <t>Rua Paraisópolis</t>
  </si>
  <si>
    <t>Rua E</t>
  </si>
  <si>
    <t>Avenida Pref. Sebastião Lutterbach S.</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</si>
  <si>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</si>
  <si>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</si>
  <si>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</si>
  <si>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</si>
  <si>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</si>
  <si>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</si>
  <si>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</si>
  <si>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</si>
  <si>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</si>
  <si>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</si>
  <si>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</si>
  <si>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</si>
  <si>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</si>
  <si>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</si>
  <si>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</si>
  <si>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</si>
  <si>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</si>
  <si>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</si>
  <si>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</si>
  <si>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</si>
  <si>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</si>
  <si>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</si>
  <si>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</si>
  <si>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</si>
  <si>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</si>
  <si>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</si>
  <si>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</si>
  <si>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</si>
  <si>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</si>
  <si>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</si>
  <si>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</si>
  <si>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</si>
  <si>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</si>
  <si>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</si>
  <si>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</si>
  <si>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</si>
  <si>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</si>
  <si>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</si>
  <si>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</si>
  <si>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</si>
  <si>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</si>
  <si>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</si>
  <si>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</si>
  <si>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</si>
  <si>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</si>
  <si>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</si>
  <si>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</si>
  <si>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</si>
  <si>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</si>
  <si>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</si>
  <si>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</si>
  <si>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</si>
  <si>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</si>
  <si>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</si>
  <si>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</si>
  <si>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</si>
  <si>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</si>
  <si>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</si>
  <si>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</si>
  <si>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</si>
  <si>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</si>
  <si>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</si>
  <si>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</si>
  <si>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</si>
  <si>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</si>
  <si>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</si>
  <si>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</si>
  <si>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</si>
  <si>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</si>
  <si>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</si>
  <si>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</si>
  <si>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</si>
  <si>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</si>
  <si>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Avenida Nilo de Freitas</t>
  </si>
  <si>
    <t>Rua José Fernandes Soares</t>
  </si>
  <si>
    <t>Rua José Rodrigues da Silva - Benfica</t>
  </si>
  <si>
    <t>Rua Alfredo Ferreira</t>
  </si>
  <si>
    <t>Rua Francisco de Paula Cruz</t>
  </si>
  <si>
    <t>Rua Esperidão Calil</t>
  </si>
  <si>
    <t>Rua Manoel Tibúrcio</t>
  </si>
  <si>
    <t>Rua Raul Fernandes Mesquita Soares</t>
  </si>
  <si>
    <t>Rua Joaquim da Silva Lima</t>
  </si>
  <si>
    <t>Rua B</t>
  </si>
  <si>
    <t>Rua C</t>
  </si>
  <si>
    <t>Rua Renê Guimarães D</t>
  </si>
  <si>
    <t>Rua Beira Rio E</t>
  </si>
  <si>
    <t>Rua I</t>
  </si>
  <si>
    <t>Rua M</t>
  </si>
  <si>
    <t>Rua F</t>
  </si>
  <si>
    <t>Rua G</t>
  </si>
  <si>
    <t>Rua H</t>
  </si>
  <si>
    <t>Rua N</t>
  </si>
  <si>
    <t>Rua Fênix P</t>
  </si>
  <si>
    <t>Rua L</t>
  </si>
  <si>
    <t>Rua J</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</si>
  <si>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</si>
  <si>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</si>
  <si>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</si>
  <si>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</si>
  <si>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</si>
  <si>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</si>
  <si>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</si>
  <si>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</si>
  <si>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</si>
  <si>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</si>
  <si>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</si>
  <si>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</si>
  <si>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</si>
  <si>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</si>
  <si>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</si>
  <si>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</si>
  <si>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</si>
  <si>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</si>
  <si>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</si>
  <si>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</si>
  <si>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</si>
  <si>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</si>
  <si>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</si>
  <si>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</si>
  <si>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</si>
  <si>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</si>
  <si>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</si>
  <si>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</si>
  <si>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</si>
  <si>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</si>
  <si>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</si>
  <si>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</si>
  <si>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</si>
  <si>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</si>
  <si>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</si>
  <si>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</si>
  <si>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</si>
  <si>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</si>
  <si>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</si>
  <si>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</si>
  <si>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</si>
  <si>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</si>
  <si>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</si>
  <si>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</si>
  <si>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</si>
  <si>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</si>
  <si>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</si>
  <si>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</si>
  <si>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</si>
  <si>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</si>
  <si>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</si>
  <si>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</si>
  <si>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</si>
  <si>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</si>
  <si>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</si>
  <si>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</si>
  <si>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</si>
  <si>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</si>
  <si>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</si>
  <si>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</si>
  <si>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</si>
  <si>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</si>
  <si>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</si>
  <si>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</si>
  <si>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</si>
  <si>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</si>
  <si>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</si>
  <si>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</si>
  <si>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</si>
  <si>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</si>
  <si>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</si>
  <si>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</si>
  <si>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</si>
  <si>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</si>
  <si>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</si>
  <si>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</si>
  <si>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</si>
  <si>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</si>
  <si>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</si>
  <si>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</si>
  <si>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</si>
  <si>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</si>
  <si>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</si>
  <si>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</si>
  <si>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</si>
  <si>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</si>
  <si>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</si>
  <si>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</si>
  <si>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</si>
  <si>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</si>
  <si>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</si>
  <si>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</si>
  <si>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</si>
  <si>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</si>
  <si>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</si>
  <si>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</si>
  <si>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</si>
  <si>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</si>
  <si>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</si>
  <si>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</si>
  <si>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</si>
  <si>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</si>
  <si>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</si>
  <si>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</si>
  <si>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</si>
  <si>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</si>
  <si>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</si>
  <si>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</si>
  <si>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</si>
  <si>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</si>
  <si>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</si>
  <si>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</si>
  <si>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</si>
  <si>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</si>
  <si>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</si>
  <si>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</si>
  <si>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</si>
  <si>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</si>
  <si>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</si>
  <si>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</si>
  <si>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</si>
  <si>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</si>
  <si>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</si>
  <si>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</si>
  <si>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</si>
  <si>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</si>
  <si>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</si>
  <si>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</si>
  <si>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</si>
  <si>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</si>
  <si>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</si>
  <si>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</si>
  <si>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</si>
  <si>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</si>
  <si>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</si>
  <si>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</si>
  <si>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</si>
  <si>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</si>
  <si>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</si>
  <si>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</si>
  <si>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</si>
  <si>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</si>
  <si>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</si>
  <si>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</si>
  <si>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</si>
  <si>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</si>
  <si>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</si>
  <si>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</si>
  <si>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</si>
  <si>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</si>
  <si>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</si>
  <si>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</si>
  <si>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</si>
  <si>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</si>
  <si>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</si>
  <si>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</si>
  <si>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</si>
  <si>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</si>
  <si>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</si>
  <si>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</si>
  <si>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</si>
  <si>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</si>
  <si>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</si>
  <si>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</si>
  <si>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</si>
  <si>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</si>
  <si>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</si>
  <si>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</si>
  <si>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</si>
  <si>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</si>
  <si>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</si>
  <si>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</si>
  <si>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</si>
  <si>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</si>
  <si>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</si>
  <si>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</si>
  <si>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</si>
  <si>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</si>
  <si>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</si>
  <si>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</si>
  <si>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</si>
  <si>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</si>
  <si>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</si>
  <si>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</si>
  <si>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</si>
  <si>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Motorista</t>
  </si>
  <si>
    <t>Coletor</t>
  </si>
  <si>
    <t>Encarregado</t>
  </si>
  <si>
    <t>Uniforme</t>
  </si>
  <si>
    <t>Boné</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</si>
  <si>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</si>
  <si>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</si>
  <si>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</si>
  <si>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</si>
  <si>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</si>
  <si>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</si>
  <si>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</si>
  <si>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</si>
  <si>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</si>
  <si>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</si>
  <si>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</si>
  <si>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</si>
  <si>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</si>
  <si>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</si>
  <si>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</si>
  <si>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</si>
  <si>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</si>
  <si>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</si>
  <si>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</si>
  <si>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</si>
  <si>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</si>
  <si>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</si>
  <si>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</si>
  <si>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</si>
  <si>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</si>
  <si>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</si>
  <si>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</si>
  <si>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</si>
  <si>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</si>
  <si>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</si>
  <si>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</si>
  <si>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</si>
  <si>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</si>
  <si>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</si>
  <si>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</si>
  <si>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</si>
  <si>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</si>
  <si>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</si>
  <si>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</si>
  <si>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</si>
  <si>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</si>
  <si>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</si>
  <si>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</si>
  <si>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</si>
  <si>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</si>
  <si>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</si>
  <si>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</si>
  <si>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</si>
  <si>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</si>
  <si>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</si>
  <si>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</si>
  <si>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</si>
  <si>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</si>
  <si>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</si>
  <si>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</si>
  <si>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</si>
  <si>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</si>
  <si>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</si>
  <si>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</si>
  <si>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</si>
  <si>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</si>
  <si>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</si>
  <si>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</si>
  <si>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</si>
  <si>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</si>
  <si>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</si>
  <si>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</si>
  <si>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</si>
  <si>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</si>
  <si>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Vassoura tipo gari</t>
  </si>
  <si>
    <t>www.caepi.com.br</t>
  </si>
  <si>
    <t>www.walmart.com.br</t>
  </si>
  <si>
    <t>Pá de obra</t>
  </si>
  <si>
    <t>www.sermap.com</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</si>
  <si>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</si>
  <si>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</si>
  <si>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</si>
  <si>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</si>
  <si>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</si>
  <si>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</si>
  <si>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</si>
  <si>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</si>
  <si>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</si>
  <si>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</si>
  <si>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</si>
  <si>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</si>
  <si>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</si>
  <si>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</si>
  <si>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</si>
  <si>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</si>
  <si>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</si>
  <si>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</si>
  <si>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</si>
  <si>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</si>
  <si>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</si>
  <si>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</si>
  <si>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</si>
  <si>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</si>
  <si>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</si>
  <si>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</si>
  <si>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</si>
  <si>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</si>
  <si>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</si>
  <si>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</si>
  <si>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</si>
  <si>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</si>
  <si>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</si>
  <si>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</si>
  <si>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</si>
  <si>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</si>
  <si>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</si>
  <si>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</si>
  <si>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</si>
  <si>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</si>
  <si>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</si>
  <si>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</si>
  <si>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</si>
  <si>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Recapagem de pneu</t>
  </si>
  <si>
    <t>www.dizap.com.br</t>
  </si>
  <si>
    <t>www.dpaschoal.com.br</t>
  </si>
  <si>
    <t>www.sergipana.com.br</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</si>
  <si>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</si>
  <si>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</si>
  <si>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</si>
  <si>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</si>
  <si>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</si>
  <si>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</si>
  <si>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</si>
  <si>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</si>
  <si>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</si>
  <si>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</si>
  <si>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</si>
  <si>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</si>
  <si>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</si>
  <si>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</si>
  <si>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</si>
  <si>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</si>
  <si>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</si>
  <si>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</si>
  <si>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</si>
  <si>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</si>
  <si>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</si>
  <si>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</si>
  <si>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</si>
  <si>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</si>
  <si>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</si>
  <si>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</si>
  <si>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</si>
  <si>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</si>
  <si>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</si>
  <si>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</si>
  <si>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</si>
  <si>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</si>
  <si>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</si>
  <si>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</si>
  <si>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</si>
  <si>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</si>
  <si>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</si>
  <si>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</si>
  <si>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</si>
  <si>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</si>
  <si>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</si>
  <si>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</si>
  <si>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</si>
  <si>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</si>
  <si>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</si>
  <si>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</si>
  <si>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</si>
  <si>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</si>
  <si>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</si>
  <si>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</si>
  <si>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</si>
  <si>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</si>
  <si>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</si>
  <si>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</si>
  <si>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</si>
  <si>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</si>
  <si>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</si>
  <si>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</si>
  <si>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</si>
  <si>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</si>
  <si>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</si>
  <si>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</si>
  <si>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</si>
  <si>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</si>
  <si>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</si>
  <si>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</si>
  <si>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</si>
  <si>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</si>
  <si>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</si>
  <si>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</si>
  <si>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</si>
  <si>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</si>
  <si>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</si>
  <si>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</si>
  <si>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</si>
  <si>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</si>
  <si>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</si>
  <si>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</si>
  <si>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</si>
  <si>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</si>
  <si>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</si>
  <si>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</si>
  <si>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</si>
  <si>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</si>
  <si>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</si>
  <si>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</si>
  <si>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</si>
  <si>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</si>
  <si>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</si>
  <si>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</si>
  <si>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</si>
  <si>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</si>
  <si>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</si>
  <si>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</si>
  <si>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</si>
  <si>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</si>
  <si>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</si>
  <si>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</si>
  <si>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</si>
  <si>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</si>
  <si>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</si>
  <si>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</si>
  <si>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</si>
  <si>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</si>
  <si>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</si>
  <si>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</si>
  <si>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</si>
  <si>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</si>
  <si>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</si>
  <si>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</si>
  <si>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</si>
  <si>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</si>
  <si>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</si>
  <si>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</si>
  <si>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</si>
  <si>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</si>
  <si>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</si>
  <si>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</si>
  <si>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</si>
  <si>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</si>
  <si>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</si>
  <si>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</si>
  <si>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</si>
  <si>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</si>
  <si>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</si>
  <si>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</si>
  <si>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</si>
  <si>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</si>
  <si>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</si>
  <si>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</si>
  <si>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</si>
  <si>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</si>
  <si>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</si>
  <si>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</si>
  <si>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</si>
  <si>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</si>
  <si>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</si>
  <si>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</si>
  <si>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</si>
  <si>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</si>
  <si>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</si>
  <si>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</si>
  <si>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</si>
  <si>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</si>
  <si>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</si>
  <si>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</si>
  <si>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</si>
  <si>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</si>
  <si>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</si>
  <si>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</si>
  <si>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</si>
  <si>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</si>
  <si>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</si>
  <si>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</si>
  <si>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</si>
  <si>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</si>
  <si>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</si>
  <si>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</si>
  <si>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</si>
  <si>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</si>
  <si>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</si>
  <si>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</si>
  <si>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</si>
  <si>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</si>
  <si>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</si>
  <si>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</si>
  <si>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</si>
  <si>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</si>
  <si>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</si>
  <si>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</si>
  <si>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</si>
  <si>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</si>
  <si>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Pontos de Varrição e Coleta (PA)</t>
  </si>
  <si>
    <t>BAIRRO</t>
  </si>
  <si>
    <t>Extensão do Ponto de Varrição e Coleta (m)</t>
  </si>
  <si>
    <t xml:space="preserve">Faixa média de calçada e sarjeta (m) </t>
  </si>
  <si>
    <t>Área de Varredura e Coleta (m²)</t>
  </si>
  <si>
    <t>Produção hora/                                                                   funcionário (m²)</t>
  </si>
  <si>
    <t>Produção p/ turno de                                                           trabalho (7,33 horas)</t>
  </si>
  <si>
    <t>Frequência</t>
  </si>
  <si>
    <t>Funcionários                                                                              Necessários TOTAL</t>
  </si>
  <si>
    <t>TOTAL DE FUNCIONÁRIOS  (Segunda- feira à sábado)</t>
  </si>
  <si>
    <t>TOTAL DE FUNCIONÁRIOS NECESSÁRIOS PARA ATENDER AO SERVIÇO DE VARRIÇÃO</t>
  </si>
  <si>
    <t>TOTAL DE FUNCIONÁRIOS NECESSÁRIOS PARA ATENDER AO SERVIÇO DE VARRIÇÃO (com arredondamento)</t>
  </si>
  <si>
    <t>Sabendo que 1 varredor varre por dia de serviço  (m²)</t>
  </si>
  <si>
    <t>Considerando uma largura de varrição (m)    (1,0 m de calçada + 0,30 m de largura de sarjeta  de cada lado da via )</t>
  </si>
  <si>
    <t>QUANTIDADE ESTIMADA DE VARRIÇÃO MENSAL (km)</t>
  </si>
  <si>
    <t xml:space="preserve">Legenda: </t>
  </si>
  <si>
    <t>FREQUÊNCIA 1 : DIÁRIO</t>
  </si>
  <si>
    <t>FREQUÊNCIA 2: ALTERNADA</t>
  </si>
  <si>
    <t>Fonte de Referência: Produção hora/funcionários  -  Cartilha da Limpeza Urbana - Centro de Estudos e Pesquisas do IBAM - INSTITUTO BRASILEIRO DE ADMINISTRAÇÃO MUNICIPAL em convênio com Sistema Nacional de Saneamento - do Ministério da Ação Social, página 40.</t>
  </si>
  <si>
    <t>SERVIÇO</t>
  </si>
  <si>
    <t>2.7</t>
  </si>
  <si>
    <t>Planilha  9 - PLANILHA DE COMPOSIÇÃO DO SERVIÇO DE VARRIÇÃO MANUAL</t>
  </si>
  <si>
    <t>DISCRIMINAÇÃO DOS SERVIÇOS</t>
  </si>
  <si>
    <t>und</t>
  </si>
  <si>
    <t>Quantidade mensal</t>
  </si>
  <si>
    <t>fator de utilização</t>
  </si>
  <si>
    <t>Valor Unitário (R$)</t>
  </si>
  <si>
    <t>Valor unitário consolidado (R$)</t>
  </si>
  <si>
    <t>VALOR MENSAL ESTIMADO  (R$)</t>
  </si>
  <si>
    <t xml:space="preserve">VALOR GLOBAL ESTIMADO  (12 meses)       </t>
  </si>
  <si>
    <t>Memória de Cálculo</t>
  </si>
  <si>
    <t xml:space="preserve">COMPOSIÇÃO </t>
  </si>
  <si>
    <t>1.0 MÃO-DE-OBRA / EQUIPAMENTOS</t>
  </si>
  <si>
    <t>Composição</t>
  </si>
  <si>
    <t>Varredor de rua</t>
  </si>
  <si>
    <t>mês</t>
  </si>
  <si>
    <t>CCT 2019/2020</t>
  </si>
  <si>
    <t xml:space="preserve">Salário </t>
  </si>
  <si>
    <t>Insalubridade</t>
  </si>
  <si>
    <t>Insalubridade de acordo com a CCT Seac 2019/2020</t>
  </si>
  <si>
    <t>Alimentação</t>
  </si>
  <si>
    <t>Alimentação proposta na CCT Seac 2019/2020</t>
  </si>
  <si>
    <t xml:space="preserve">Encargos </t>
  </si>
  <si>
    <t>Encargos Sociais (Referência Engenharia de Custos)</t>
  </si>
  <si>
    <t>Encargos Sociais de acordo com Engenharia de Custos</t>
  </si>
  <si>
    <t>SUBTOTAL MÃO DE OBRA/ EQUIPAMENTOS</t>
  </si>
  <si>
    <t>2.0  EPI'S / FERRAMENTAS / MATERIAIS</t>
  </si>
  <si>
    <t>MERCADO</t>
  </si>
  <si>
    <t>EPI - UNIFORME (2)</t>
  </si>
  <si>
    <t>EPI - BOTINA DE SEGURANÇA</t>
  </si>
  <si>
    <t>PAR</t>
  </si>
  <si>
    <t>EPI - BONÉ</t>
  </si>
  <si>
    <t>EPI - CAPA DE  CHUVA</t>
  </si>
  <si>
    <t>VASSOURA TIPO GARI</t>
  </si>
  <si>
    <t>2.6</t>
  </si>
  <si>
    <t xml:space="preserve">PÁ </t>
  </si>
  <si>
    <t>CONTENTOR DE LIXO 120 LITROS</t>
  </si>
  <si>
    <t>2.8</t>
  </si>
  <si>
    <t>SACO DE LIXO 200 LITROS</t>
  </si>
  <si>
    <t>FARDO</t>
  </si>
  <si>
    <t>SUBTOTAL EPI'S / FERRAMENTAS / MATERIAIS</t>
  </si>
  <si>
    <t>SUBTOTAL 1</t>
  </si>
  <si>
    <t>TOTAL GERAL</t>
  </si>
  <si>
    <t>SERVIÇO DE VARRIÇÃO, INCLUINDO MÃO-DE-OBRA, EQUIPAMENTOS, MATERIAIS E FERRAMENTAS</t>
  </si>
  <si>
    <t>DESCRITIVO</t>
  </si>
  <si>
    <t>Quantidade de Funcionários</t>
  </si>
  <si>
    <t>Capacidade p/Veículo</t>
  </si>
  <si>
    <t>Quant. Veículos</t>
  </si>
  <si>
    <t>Ciclo de Transporte (Viagens)</t>
  </si>
  <si>
    <t xml:space="preserve">Quantidade Veículos Necessários </t>
  </si>
  <si>
    <t>TRANSPORTE  DE PESSOAL, FERRAMENTAS E MATERIAIS VARRIÇAO VIAS PÚBLICAS</t>
  </si>
  <si>
    <t>TOTAL DE EQUIPAMENTOS NECESSÁRIOS COM ARREDONDAMENTO PARA BAIXO</t>
  </si>
  <si>
    <t>ITEM 1, E 2  - CAMINHÃO DE CARROCERIA FIXA, TOCO, 7,5 TON, COM CABINE AUXILIAR - CAPACIDADE MÍNIMA DE 12 PASSAGEIROS. UTILIZADO PARA O TRANSPORTE DE FUNCIONÁRIOS, EQUIPAMENTOS E FERRAMENTAS DE TRABALHO DIÁRIO.</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</si>
  <si>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</si>
  <si>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</si>
  <si>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</si>
  <si>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</si>
  <si>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</si>
  <si>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</si>
  <si>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</si>
  <si>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</si>
  <si>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</si>
  <si>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</si>
  <si>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</si>
  <si>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</si>
  <si>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</si>
  <si>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</si>
  <si>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</si>
  <si>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</si>
  <si>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</si>
  <si>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</si>
  <si>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</si>
  <si>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</si>
  <si>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</si>
  <si>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ANEXO C -                                                                                                                                                                                       VARRIÇÃO MANUAL DE VIAS</t>
  </si>
  <si>
    <t>Tabela 1 - DIMENSIONAMENTO DO SERVIÇO DE VARRIÇÃO MANUAL DE RUAS</t>
  </si>
  <si>
    <t>FREQUÊNCIA 3: A cada 3 dias</t>
  </si>
  <si>
    <t>FREQUÊNCIA 4: A cada 4 dias</t>
  </si>
  <si>
    <t>TABELA 2 -  DE DIMENSIONAMENTO DE CAMINHÃO CARROCERIA FIXA PARA SERVIÇO DE VARRIÇÃO</t>
  </si>
  <si>
    <t>Contentor de lixo</t>
  </si>
  <si>
    <t>www.gadotticar.com.br</t>
  </si>
  <si>
    <t>Saco de lixo</t>
  </si>
  <si>
    <t>www.gimba.com.br</t>
  </si>
  <si>
    <t>salário de acordo com a CCT Seac 2019/2020</t>
  </si>
  <si>
    <t>Viseira de proteção</t>
  </si>
  <si>
    <t>Perneira</t>
  </si>
  <si>
    <t>Protetor auricular</t>
  </si>
  <si>
    <t>Cinto de segurança</t>
  </si>
  <si>
    <t>Luva    PU</t>
  </si>
  <si>
    <t>Luva PU</t>
  </si>
  <si>
    <t>www.palaciodasferramentas.com.br</t>
  </si>
  <si>
    <t>www.madeiramadeira.com.br</t>
  </si>
  <si>
    <t>www.dutramaquinas.com.br</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</si>
  <si>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</si>
  <si>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</si>
  <si>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</si>
  <si>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</si>
  <si>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</si>
  <si>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</si>
  <si>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</si>
  <si>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</si>
  <si>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</si>
  <si>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</si>
  <si>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</si>
  <si>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</si>
  <si>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</si>
  <si>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</si>
  <si>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</si>
  <si>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</si>
  <si>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VALOR MÉDIO MENSAL</t>
  </si>
  <si>
    <t>VALOR PARA 12 MESES</t>
  </si>
  <si>
    <t>Varrição Manual de vias</t>
  </si>
  <si>
    <t xml:space="preserve">TOTAL </t>
  </si>
  <si>
    <t>FREQUÊNCIA 7: A cada 7 dias</t>
  </si>
  <si>
    <t>FREQUÊNCIA 15: A cada 15 dias</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</si>
  <si>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</si>
  <si>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</si>
  <si>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</si>
  <si>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</si>
  <si>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</si>
  <si>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</si>
  <si>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</si>
  <si>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</si>
  <si>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</si>
  <si>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</si>
  <si>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</si>
  <si>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</si>
  <si>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</si>
  <si>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</si>
  <si>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</si>
  <si>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</si>
  <si>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</si>
  <si>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</si>
  <si>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Varrição Manual</t>
  </si>
  <si>
    <t>Varredor</t>
  </si>
  <si>
    <t>Auxiliar de Limpeza</t>
  </si>
  <si>
    <t>Auxiliar de Jardinagem</t>
  </si>
  <si>
    <t>Operador de Motosserra</t>
  </si>
  <si>
    <t>Operador de Roçadeira</t>
  </si>
  <si>
    <t>Operador de máquinas</t>
  </si>
  <si>
    <t>Auxiliar de Escritório</t>
  </si>
  <si>
    <t>Total de funcionários</t>
  </si>
  <si>
    <t>EMOP Fevereiro/2019</t>
  </si>
  <si>
    <t>elem 02929 - EMOP fev/2019</t>
  </si>
  <si>
    <t>elem 0220 - EMOP fev/2019</t>
  </si>
  <si>
    <t>elem 0808 - EMOP fev/2019</t>
  </si>
  <si>
    <t>ao mês (fev/2019)</t>
  </si>
  <si>
    <t>BDI, conforme composição ( correção de R$-0,02 - anual)</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</si>
  <si>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</si>
  <si>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</si>
  <si>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</si>
  <si>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</si>
  <si>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</si>
  <si>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</si>
  <si>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</si>
  <si>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</si>
  <si>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</si>
  <si>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</si>
  <si>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</si>
  <si>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</si>
  <si>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</si>
  <si>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</si>
  <si>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</si>
  <si>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</si>
  <si>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</si>
  <si>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</si>
  <si>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</si>
  <si>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</si>
  <si>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r>
      <t xml:space="preserve">QUANTIDADE ESTIMADA DE VARRIÇÃO MENSAL (m²) </t>
    </r>
    <r>
      <rPr>
        <sz val="10"/>
        <color theme="1"/>
        <rFont val="Arial"/>
        <family val="2"/>
      </rPr>
      <t>{memória: (20 varredores x 3.573,37 x 26 dias)}</t>
    </r>
  </si>
  <si>
    <t>(25 varredores diaristas x  ) x 7,33 horas x 26,07 dias/ mês x 12 meses</t>
  </si>
  <si>
    <t>1 capa de chuva X 25 varredores de rua x 16,67% de fator de utilização x 12 meses</t>
  </si>
  <si>
    <t>1 pá X 25 varredores de rua x 25% de fator de utilização x 12 meses</t>
  </si>
  <si>
    <t>1 vassoura tipo gari X25 varredores de rua x 100% de fator de utilização x 12 meses</t>
  </si>
  <si>
    <t>1 contentor de lixo de 120 litros X 25 varredores de rua x 8,33% de fator de utilização x 12 meses</t>
  </si>
  <si>
    <t>[(10 sacos de lixo de 200 litros x 25 varredores de rua x 26 dias)/100] x 12 meses</t>
  </si>
  <si>
    <t>19.004.0046-2</t>
  </si>
  <si>
    <t>CAMIONETE TIPO PICK-UP,COM CABINE SIMPLES E CACAMBA,TIPO LEVE,MOTOR BICOMBUSTIVEL (GASOLINA E ALCOOL) DE 1,6 LITROS,INCLUSIVE MOTORISTA</t>
  </si>
  <si>
    <t>19.004.0046-3</t>
  </si>
  <si>
    <t>(1 camionete tipo pick-up) x 60% de utilização CP x 7,33 horas x 26,07 dias/ mês x 12 meses</t>
  </si>
  <si>
    <t>(1 camionete tipo pick-up ) x 40% de utilização CI x 7,33 horas x 26,07 dias/ mês x 12 meses</t>
  </si>
  <si>
    <t>2 conjuntos de uniformes X (25 varredores de rua +1 motorista)x 25% de fator de utilização x 12 meses</t>
  </si>
  <si>
    <t>1 par de botinas de segurança X ( 25 varredores de rua+1 motorista ) x 25% de fator de utilização x 12 meses</t>
  </si>
  <si>
    <t>1 boné X (25 varredores de rua +1 motorista ) x 25% de fator de utilização x 12 meses</t>
  </si>
  <si>
    <t>Referência: EMOP- abril/2021; CCT 2018/2019 e CCT 2019/2020</t>
  </si>
  <si>
    <t>Data base:       CCT 2019/2020      EMOP abril/2021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</si>
</sst>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0.00;[Red]#,##0.00"/>
    <numFmt numFmtId="186" formatCode="[$R$ -416]#,##0.00"/>
    <numFmt numFmtId="187" formatCode="[$R$ ]#,##0.00;[Red]\([$R$ ]#,##0.00\)"/>
    <numFmt numFmtId="188" formatCode="#,##0.000000000000"/>
    <numFmt numFmtId="189" formatCode="#,##0.00000"/>
    <numFmt numFmtId="190" formatCode="#,##0.000000000"/>
    <numFmt numFmtId="191" formatCode="#,##0.0000000000"/>
  </numFmts>
  <fonts count="57">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color theme="1"/>
      <name val="Arial"/>
      <family val="2"/>
    </font>
    <font>
      <b/>
      <sz val="8"/>
      <color theme="0"/>
      <name val="Arial"/>
      <family val="2"/>
    </font>
    <font>
      <b/>
      <sz val="8"/>
      <color theme="1"/>
      <name val="Arial"/>
      <family val="2"/>
    </font>
    <font>
      <b/>
      <sz val="10"/>
      <color theme="1"/>
      <name val="Calibri"/>
      <family val="2"/>
    </font>
    <font>
      <b/>
      <sz val="12"/>
      <color theme="1"/>
      <name val="Calibri"/>
      <family val="2"/>
    </font>
  </fonts>
  <fills count="51">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3">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24" applyNumberFormat="0" applyAlignment="0" applyProtection="0"/>
    <xf numFmtId="0" fontId="13" fillId="18" borderId="25" applyNumberFormat="0" applyAlignment="0" applyProtection="0"/>
    <xf numFmtId="0" fontId="14" fillId="0" borderId="26"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24"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7" applyNumberFormat="0" applyFont="0" applyAlignment="0" applyProtection="0"/>
    <xf numFmtId="0" fontId="18" fillId="17" borderId="2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9" applyNumberFormat="0" applyFill="0" applyAlignment="0" applyProtection="0"/>
    <xf numFmtId="0" fontId="23" fillId="0" borderId="30" applyNumberFormat="0" applyFill="0" applyAlignment="0" applyProtection="0"/>
    <xf numFmtId="0" fontId="24" fillId="0" borderId="31" applyNumberFormat="0" applyFill="0" applyAlignment="0" applyProtection="0"/>
    <xf numFmtId="0" fontId="24" fillId="0" borderId="0" applyNumberFormat="0" applyFill="0" applyBorder="0" applyAlignment="0" applyProtection="0"/>
    <xf numFmtId="0" fontId="25" fillId="0" borderId="32" applyNumberFormat="0" applyFill="0" applyAlignment="0" applyProtection="0"/>
    <xf numFmtId="0" fontId="1" fillId="24"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9" applyNumberFormat="0" applyFill="0" applyAlignment="0" applyProtection="0"/>
    <xf numFmtId="0" fontId="23" fillId="0" borderId="30" applyNumberFormat="0" applyFill="0" applyAlignment="0" applyProtection="0"/>
    <xf numFmtId="0" fontId="24" fillId="0" borderId="31" applyNumberFormat="0" applyFill="0" applyAlignment="0" applyProtection="0"/>
    <xf numFmtId="0" fontId="24" fillId="0" borderId="0" applyNumberFormat="0" applyFill="0" applyBorder="0" applyAlignment="0" applyProtection="0"/>
    <xf numFmtId="0" fontId="12" fillId="17" borderId="24" applyNumberFormat="0" applyAlignment="0" applyProtection="0"/>
    <xf numFmtId="0" fontId="14" fillId="0" borderId="26" applyNumberFormat="0" applyFill="0" applyAlignment="0" applyProtection="0"/>
    <xf numFmtId="0" fontId="13" fillId="18" borderId="25" applyNumberFormat="0" applyAlignment="0" applyProtection="0"/>
    <xf numFmtId="0" fontId="28" fillId="0" borderId="33">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9" applyNumberFormat="0" applyFill="0" applyAlignment="0" applyProtection="0"/>
    <xf numFmtId="0" fontId="23" fillId="0" borderId="30" applyNumberFormat="0" applyFill="0" applyAlignment="0" applyProtection="0"/>
    <xf numFmtId="0" fontId="24" fillId="0" borderId="31"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24" applyNumberFormat="0" applyAlignment="0" applyProtection="0"/>
    <xf numFmtId="0" fontId="14" fillId="0" borderId="26"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7" applyNumberFormat="0" applyFont="0" applyAlignment="0" applyProtection="0"/>
    <xf numFmtId="170" fontId="7" fillId="0" borderId="34">
      <alignment horizontal="center" vertical="center"/>
    </xf>
    <xf numFmtId="0" fontId="18" fillId="17" borderId="28"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9" applyNumberFormat="0" applyFill="0" applyAlignment="0" applyProtection="0"/>
    <xf numFmtId="173" fontId="34" fillId="0" borderId="0">
      <alignment horizontal="left" vertical="top"/>
    </xf>
    <xf numFmtId="0" fontId="13" fillId="45" borderId="25"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5" applyNumberFormat="0" applyFont="0" applyBorder="0" applyAlignment="0">
      <alignment horizontal="justify" vertical="top" wrapText="1"/>
    </xf>
    <xf numFmtId="0" fontId="31" fillId="0" borderId="0" applyNumberFormat="0" applyFill="0" applyBorder="0" applyAlignment="0" applyProtection="0"/>
    <xf numFmtId="0" fontId="1" fillId="0" borderId="0"/>
    <xf numFmtId="44" fontId="9"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829">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6"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1" fillId="25" borderId="8" xfId="0" applyFont="1" applyFill="1" applyBorder="1" applyAlignment="1">
      <alignment horizontal="center" vertical="center"/>
    </xf>
    <xf numFmtId="0" fontId="4" fillId="25" borderId="8"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46" xfId="0" applyFont="1" applyBorder="1" applyAlignment="1">
      <alignment horizontal="center" vertical="center"/>
    </xf>
    <xf numFmtId="0" fontId="1" fillId="0" borderId="1" xfId="0" applyFont="1" applyBorder="1" applyAlignment="1">
      <alignment horizontal="center"/>
    </xf>
    <xf numFmtId="0" fontId="1" fillId="0" borderId="1" xfId="51" applyFont="1" applyFill="1" applyBorder="1" applyAlignment="1">
      <alignment horizontal="center" vertical="center" wrapText="1"/>
    </xf>
    <xf numFmtId="0" fontId="1" fillId="0" borderId="49" xfId="0" applyFont="1" applyBorder="1" applyAlignment="1">
      <alignment horizontal="center"/>
    </xf>
    <xf numFmtId="0" fontId="1" fillId="0" borderId="39" xfId="0" applyFont="1" applyBorder="1" applyAlignment="1">
      <alignment horizontal="right" vertical="top" wrapText="1"/>
    </xf>
    <xf numFmtId="0" fontId="1" fillId="0" borderId="40" xfId="0" applyFont="1" applyBorder="1" applyAlignment="1">
      <alignment horizontal="center" vertical="top" wrapText="1"/>
    </xf>
    <xf numFmtId="0" fontId="1" fillId="0" borderId="41" xfId="0" applyFont="1" applyBorder="1"/>
    <xf numFmtId="0" fontId="1" fillId="0" borderId="39"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56"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7" xfId="51" applyNumberFormat="1" applyFont="1" applyFill="1" applyBorder="1" applyAlignment="1">
      <alignment vertical="center"/>
    </xf>
    <xf numFmtId="4" fontId="42" fillId="0" borderId="56"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6" xfId="51" applyNumberFormat="1" applyFont="1" applyFill="1" applyBorder="1" applyAlignment="1">
      <alignment horizontal="center" vertical="center"/>
    </xf>
    <xf numFmtId="4" fontId="1" fillId="0" borderId="56" xfId="51" applyNumberFormat="1" applyFont="1" applyFill="1" applyBorder="1" applyAlignment="1">
      <alignment horizontal="center" vertical="center"/>
    </xf>
    <xf numFmtId="4" fontId="1" fillId="0" borderId="0" xfId="51" applyNumberFormat="1" applyFont="1" applyFill="1"/>
    <xf numFmtId="4" fontId="1" fillId="0" borderId="56" xfId="51" applyNumberFormat="1" applyFont="1" applyFill="1" applyBorder="1" applyAlignment="1">
      <alignment horizontal="center" vertical="center" wrapText="1"/>
    </xf>
    <xf numFmtId="4" fontId="3" fillId="0" borderId="59"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57" xfId="51" applyNumberFormat="1" applyFont="1" applyFill="1" applyBorder="1" applyAlignment="1">
      <alignment horizontal="center" vertical="center"/>
    </xf>
    <xf numFmtId="4" fontId="3" fillId="0" borderId="55"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60" xfId="51" applyNumberFormat="1" applyFont="1" applyFill="1" applyBorder="1" applyAlignment="1">
      <alignment horizontal="center" vertical="center"/>
    </xf>
    <xf numFmtId="0" fontId="3" fillId="0" borderId="0" xfId="51" applyFont="1" applyFill="1"/>
    <xf numFmtId="4" fontId="1" fillId="0" borderId="56"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7"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7" xfId="51" applyNumberFormat="1" applyFont="1" applyFill="1" applyBorder="1" applyAlignment="1">
      <alignment horizontal="right" vertical="center"/>
    </xf>
    <xf numFmtId="0" fontId="40" fillId="0" borderId="56"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6"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7" xfId="51" applyFont="1" applyFill="1" applyBorder="1" applyAlignment="1">
      <alignment vertical="center"/>
    </xf>
    <xf numFmtId="4" fontId="40" fillId="0" borderId="56"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7" xfId="51" quotePrefix="1" applyFont="1" applyFill="1" applyBorder="1" applyAlignment="1">
      <alignment horizontal="center" vertical="center"/>
    </xf>
    <xf numFmtId="4" fontId="1" fillId="0" borderId="58" xfId="51" applyNumberFormat="1" applyFont="1" applyFill="1" applyBorder="1" applyAlignment="1">
      <alignment horizontal="center" vertical="center"/>
    </xf>
    <xf numFmtId="4" fontId="1" fillId="0" borderId="9" xfId="51" applyNumberFormat="1" applyFont="1" applyFill="1" applyBorder="1" applyAlignment="1">
      <alignment horizontal="centerContinuous" vertical="center"/>
    </xf>
    <xf numFmtId="4" fontId="1" fillId="0" borderId="9" xfId="51" applyNumberFormat="1" applyFont="1" applyFill="1" applyBorder="1" applyAlignment="1">
      <alignment vertical="center"/>
    </xf>
    <xf numFmtId="4" fontId="1" fillId="0" borderId="9" xfId="51" applyNumberFormat="1" applyFont="1" applyFill="1" applyBorder="1" applyAlignment="1">
      <alignment horizontal="center" vertical="center"/>
    </xf>
    <xf numFmtId="4" fontId="1" fillId="0" borderId="59" xfId="51" applyNumberFormat="1" applyFont="1" applyFill="1" applyBorder="1" applyAlignment="1">
      <alignment vertical="center"/>
    </xf>
    <xf numFmtId="0" fontId="1" fillId="0" borderId="5" xfId="51" applyFont="1" applyBorder="1" applyAlignment="1">
      <alignment wrapText="1"/>
    </xf>
    <xf numFmtId="4" fontId="3" fillId="0" borderId="55"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60" xfId="51" applyNumberFormat="1" applyFont="1" applyFill="1" applyBorder="1" applyAlignment="1">
      <alignment vertical="center"/>
    </xf>
    <xf numFmtId="0" fontId="1" fillId="0" borderId="0" xfId="51" applyFont="1" applyFill="1" applyAlignment="1">
      <alignment vertical="center"/>
    </xf>
    <xf numFmtId="4" fontId="26" fillId="0" borderId="56" xfId="51" applyNumberFormat="1" applyFont="1" applyFill="1" applyBorder="1" applyAlignment="1">
      <alignment horizontal="left" vertical="center"/>
    </xf>
    <xf numFmtId="2" fontId="1" fillId="0" borderId="61" xfId="51" applyNumberFormat="1" applyFont="1" applyFill="1" applyBorder="1" applyAlignment="1" applyProtection="1">
      <alignment horizontal="center" vertical="center"/>
      <protection locked="0"/>
    </xf>
    <xf numFmtId="4" fontId="1" fillId="0" borderId="62" xfId="51" applyNumberFormat="1" applyFont="1" applyFill="1" applyBorder="1" applyAlignment="1">
      <alignment horizontal="center" vertical="center"/>
    </xf>
    <xf numFmtId="10" fontId="1" fillId="0" borderId="62" xfId="53" applyNumberFormat="1" applyFont="1" applyFill="1" applyBorder="1" applyAlignment="1" applyProtection="1">
      <alignment horizontal="center" vertical="center"/>
    </xf>
    <xf numFmtId="3" fontId="1" fillId="0" borderId="62" xfId="51" applyNumberFormat="1" applyFont="1" applyFill="1" applyBorder="1" applyAlignment="1" applyProtection="1">
      <alignment horizontal="center" vertical="center"/>
    </xf>
    <xf numFmtId="4" fontId="1" fillId="0" borderId="63" xfId="51" quotePrefix="1" applyNumberFormat="1" applyFont="1" applyFill="1" applyBorder="1" applyAlignment="1">
      <alignment horizontal="center" vertical="center"/>
    </xf>
    <xf numFmtId="4" fontId="1" fillId="0" borderId="64" xfId="51" applyNumberFormat="1" applyFont="1" applyFill="1" applyBorder="1" applyAlignment="1">
      <alignment horizontal="center" vertical="center"/>
    </xf>
    <xf numFmtId="4" fontId="1" fillId="0" borderId="56" xfId="51" quotePrefix="1" applyNumberFormat="1" applyFont="1" applyFill="1" applyBorder="1" applyAlignment="1">
      <alignment horizontal="center" vertical="center"/>
    </xf>
    <xf numFmtId="4" fontId="1" fillId="0" borderId="62" xfId="51" applyNumberFormat="1" applyFont="1" applyFill="1" applyBorder="1" applyAlignment="1" applyProtection="1">
      <alignment horizontal="center" vertical="center"/>
    </xf>
    <xf numFmtId="3" fontId="1" fillId="0" borderId="62" xfId="51" applyNumberFormat="1" applyFont="1" applyFill="1" applyBorder="1" applyAlignment="1">
      <alignment horizontal="center" vertical="center"/>
    </xf>
    <xf numFmtId="4" fontId="26" fillId="0" borderId="56" xfId="51" applyNumberFormat="1" applyFont="1" applyFill="1" applyBorder="1" applyAlignment="1">
      <alignment vertical="center"/>
    </xf>
    <xf numFmtId="10" fontId="1" fillId="0" borderId="62" xfId="51" applyNumberFormat="1" applyFont="1" applyFill="1" applyBorder="1" applyAlignment="1" applyProtection="1">
      <alignment horizontal="center" vertical="center"/>
    </xf>
    <xf numFmtId="4" fontId="1" fillId="0" borderId="63" xfId="51" applyNumberFormat="1" applyFont="1" applyFill="1" applyBorder="1" applyAlignment="1">
      <alignment horizontal="center" vertical="center"/>
    </xf>
    <xf numFmtId="4" fontId="3" fillId="0" borderId="61" xfId="51" applyNumberFormat="1" applyFont="1" applyFill="1" applyBorder="1" applyAlignment="1">
      <alignment horizontal="left" vertical="center"/>
    </xf>
    <xf numFmtId="4" fontId="1" fillId="0" borderId="62" xfId="51" applyNumberFormat="1" applyFont="1" applyFill="1" applyBorder="1" applyAlignment="1">
      <alignment vertical="center"/>
    </xf>
    <xf numFmtId="4" fontId="1" fillId="0" borderId="62" xfId="51" quotePrefix="1" applyNumberFormat="1" applyFont="1" applyFill="1" applyBorder="1" applyAlignment="1">
      <alignment horizontal="center" vertical="center"/>
    </xf>
    <xf numFmtId="4" fontId="3" fillId="0" borderId="64" xfId="51" applyNumberFormat="1" applyFont="1" applyFill="1" applyBorder="1" applyAlignment="1">
      <alignment horizontal="center" vertical="center"/>
    </xf>
    <xf numFmtId="4" fontId="3" fillId="0" borderId="58" xfId="51" quotePrefix="1" applyNumberFormat="1" applyFont="1" applyFill="1" applyBorder="1" applyAlignment="1">
      <alignment horizontal="left" vertical="center"/>
    </xf>
    <xf numFmtId="4" fontId="1" fillId="0" borderId="9" xfId="51" quotePrefix="1" applyNumberFormat="1" applyFont="1" applyFill="1" applyBorder="1" applyAlignment="1">
      <alignment horizontal="center" vertical="center"/>
    </xf>
    <xf numFmtId="0" fontId="3" fillId="0" borderId="59"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6" xfId="51" quotePrefix="1" applyNumberFormat="1" applyFont="1" applyFill="1" applyBorder="1" applyAlignment="1">
      <alignment horizontal="left" vertical="center"/>
    </xf>
    <xf numFmtId="4" fontId="1" fillId="0" borderId="61" xfId="51" applyNumberFormat="1" applyFont="1" applyFill="1" applyBorder="1" applyAlignment="1" applyProtection="1">
      <alignment horizontal="center" vertical="center"/>
      <protection locked="0"/>
    </xf>
    <xf numFmtId="10" fontId="1" fillId="0" borderId="62" xfId="53" applyNumberFormat="1" applyFont="1" applyFill="1" applyBorder="1" applyAlignment="1">
      <alignment horizontal="center" vertical="center"/>
    </xf>
    <xf numFmtId="3" fontId="1" fillId="0" borderId="62" xfId="51" applyNumberFormat="1" applyFont="1" applyFill="1" applyBorder="1" applyAlignment="1" applyProtection="1">
      <alignment horizontal="center" vertical="center"/>
      <protection locked="0"/>
    </xf>
    <xf numFmtId="10" fontId="1" fillId="0" borderId="62" xfId="51" applyNumberFormat="1" applyFont="1" applyFill="1" applyBorder="1" applyAlignment="1">
      <alignment horizontal="center" vertical="center"/>
    </xf>
    <xf numFmtId="2" fontId="1" fillId="0" borderId="62" xfId="51" applyNumberFormat="1" applyFont="1" applyFill="1" applyBorder="1" applyAlignment="1" applyProtection="1">
      <alignment horizontal="center" vertical="center"/>
      <protection locked="0"/>
    </xf>
    <xf numFmtId="4" fontId="1" fillId="0" borderId="61"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8" xfId="51" applyNumberFormat="1" applyFont="1" applyFill="1" applyBorder="1" applyAlignment="1">
      <alignment vertical="center"/>
    </xf>
    <xf numFmtId="4" fontId="26" fillId="0" borderId="55" xfId="51" applyNumberFormat="1" applyFont="1" applyFill="1" applyBorder="1" applyAlignment="1">
      <alignment vertical="center"/>
    </xf>
    <xf numFmtId="1" fontId="1" fillId="0" borderId="61" xfId="51" applyNumberFormat="1" applyFont="1" applyFill="1" applyBorder="1" applyAlignment="1" applyProtection="1">
      <alignment horizontal="center" vertical="center"/>
      <protection locked="0"/>
    </xf>
    <xf numFmtId="4" fontId="1" fillId="0" borderId="62" xfId="51" applyNumberFormat="1" applyFont="1" applyFill="1" applyBorder="1" applyAlignment="1" applyProtection="1">
      <alignment horizontal="center" vertical="center"/>
      <protection locked="0"/>
    </xf>
    <xf numFmtId="4" fontId="3" fillId="25" borderId="56"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65" xfId="51" applyNumberFormat="1" applyFont="1" applyFill="1" applyBorder="1" applyAlignment="1">
      <alignment vertical="center"/>
    </xf>
    <xf numFmtId="9" fontId="1" fillId="25" borderId="61" xfId="51" applyNumberFormat="1" applyFont="1" applyFill="1" applyBorder="1" applyAlignment="1" applyProtection="1">
      <alignment horizontal="center" vertical="center"/>
      <protection locked="0"/>
    </xf>
    <xf numFmtId="4" fontId="1" fillId="25" borderId="62" xfId="51" applyNumberFormat="1" applyFont="1" applyFill="1" applyBorder="1" applyAlignment="1">
      <alignment horizontal="center" vertical="center"/>
    </xf>
    <xf numFmtId="4" fontId="1" fillId="25" borderId="62"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61" xfId="51" applyNumberFormat="1" applyFont="1" applyFill="1" applyBorder="1" applyAlignment="1">
      <alignment vertical="center"/>
    </xf>
    <xf numFmtId="0" fontId="28" fillId="0" borderId="0" xfId="0" applyFont="1" applyAlignment="1">
      <alignment horizontal="center" vertical="center"/>
    </xf>
    <xf numFmtId="0" fontId="44" fillId="0" borderId="0" xfId="0" applyFont="1" applyAlignment="1">
      <alignment vertical="center"/>
    </xf>
    <xf numFmtId="178" fontId="44" fillId="0" borderId="0" xfId="0" applyNumberFormat="1" applyFont="1" applyAlignment="1">
      <alignment horizontal="center" vertical="center"/>
    </xf>
    <xf numFmtId="178" fontId="44" fillId="0" borderId="0" xfId="0" applyNumberFormat="1" applyFont="1" applyAlignment="1">
      <alignment vertical="center"/>
    </xf>
    <xf numFmtId="0" fontId="44" fillId="0" borderId="0" xfId="51" applyFont="1" applyFill="1" applyBorder="1" applyAlignment="1">
      <alignment horizontal="center" vertical="center"/>
    </xf>
    <xf numFmtId="0" fontId="44" fillId="0" borderId="0" xfId="0" applyFont="1"/>
    <xf numFmtId="178" fontId="44" fillId="0" borderId="0" xfId="0" applyNumberFormat="1" applyFont="1" applyAlignment="1">
      <alignment horizontal="center"/>
    </xf>
    <xf numFmtId="178" fontId="44"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4" fillId="0" borderId="0" xfId="0" applyFont="1" applyAlignment="1"/>
    <xf numFmtId="178" fontId="44" fillId="0" borderId="0" xfId="0" applyNumberFormat="1" applyFont="1" applyAlignment="1"/>
    <xf numFmtId="0" fontId="28" fillId="0" borderId="0" xfId="51" applyFont="1" applyFill="1" applyBorder="1" applyAlignment="1">
      <alignment vertical="center"/>
    </xf>
    <xf numFmtId="0" fontId="44" fillId="0" borderId="55" xfId="51" applyFont="1" applyFill="1" applyBorder="1" applyAlignment="1">
      <alignment horizontal="center" vertical="center"/>
    </xf>
    <xf numFmtId="0" fontId="44" fillId="0" borderId="4" xfId="0" applyFont="1" applyBorder="1"/>
    <xf numFmtId="178" fontId="44" fillId="0" borderId="4" xfId="0" applyNumberFormat="1" applyFont="1" applyBorder="1" applyAlignment="1">
      <alignment horizontal="center"/>
    </xf>
    <xf numFmtId="0" fontId="45" fillId="0" borderId="4" xfId="198" applyFont="1" applyBorder="1"/>
    <xf numFmtId="0" fontId="44" fillId="0" borderId="56" xfId="51" applyFont="1" applyFill="1" applyBorder="1" applyAlignment="1">
      <alignment horizontal="center" vertical="center"/>
    </xf>
    <xf numFmtId="0" fontId="44" fillId="0" borderId="0" xfId="0" applyFont="1" applyBorder="1"/>
    <xf numFmtId="178" fontId="44" fillId="0" borderId="0" xfId="0" applyNumberFormat="1" applyFont="1" applyBorder="1" applyAlignment="1">
      <alignment horizontal="center"/>
    </xf>
    <xf numFmtId="0" fontId="45" fillId="0" borderId="0" xfId="198" applyFont="1" applyBorder="1"/>
    <xf numFmtId="0" fontId="44" fillId="0" borderId="58" xfId="51" applyFont="1" applyFill="1" applyBorder="1" applyAlignment="1">
      <alignment horizontal="center" vertical="center"/>
    </xf>
    <xf numFmtId="0" fontId="44" fillId="0" borderId="9" xfId="0" applyFont="1" applyBorder="1"/>
    <xf numFmtId="178" fontId="44" fillId="0" borderId="9" xfId="0" applyNumberFormat="1" applyFont="1" applyBorder="1" applyAlignment="1">
      <alignment horizontal="center"/>
    </xf>
    <xf numFmtId="0" fontId="45" fillId="0" borderId="9" xfId="198" applyFont="1" applyBorder="1"/>
    <xf numFmtId="0" fontId="31" fillId="0" borderId="4" xfId="198" applyBorder="1"/>
    <xf numFmtId="0" fontId="44" fillId="0" borderId="56" xfId="0" applyFont="1" applyBorder="1" applyAlignment="1">
      <alignment horizontal="center" vertical="center"/>
    </xf>
    <xf numFmtId="0" fontId="31" fillId="0" borderId="0" xfId="198" applyBorder="1"/>
    <xf numFmtId="0" fontId="31" fillId="0" borderId="9" xfId="198" applyBorder="1"/>
    <xf numFmtId="0" fontId="3" fillId="0" borderId="56" xfId="51" applyFont="1" applyFill="1" applyBorder="1" applyAlignment="1">
      <alignment vertical="center"/>
    </xf>
    <xf numFmtId="0" fontId="26" fillId="0" borderId="56" xfId="51" quotePrefix="1" applyFont="1" applyFill="1" applyBorder="1" applyAlignment="1">
      <alignment horizontal="left" vertical="center"/>
    </xf>
    <xf numFmtId="0" fontId="26" fillId="0" borderId="58" xfId="51" applyFont="1" applyFill="1" applyBorder="1" applyAlignment="1">
      <alignment horizontal="left" vertical="center"/>
    </xf>
    <xf numFmtId="0" fontId="1" fillId="0" borderId="9" xfId="51" applyFont="1" applyFill="1" applyBorder="1" applyAlignment="1">
      <alignment vertical="center"/>
    </xf>
    <xf numFmtId="0" fontId="3" fillId="0" borderId="9" xfId="51" applyFont="1" applyFill="1" applyBorder="1" applyAlignment="1">
      <alignment vertical="center"/>
    </xf>
    <xf numFmtId="0" fontId="1" fillId="0" borderId="59" xfId="51" applyFont="1" applyFill="1" applyBorder="1" applyAlignment="1">
      <alignment vertical="center"/>
    </xf>
    <xf numFmtId="0" fontId="1" fillId="0" borderId="66" xfId="51" quotePrefix="1" applyFont="1" applyFill="1" applyBorder="1" applyAlignment="1">
      <alignment horizontal="center" vertical="center"/>
    </xf>
    <xf numFmtId="177" fontId="1" fillId="0" borderId="66" xfId="51" applyNumberFormat="1" applyFont="1" applyFill="1" applyBorder="1" applyAlignment="1" applyProtection="1">
      <alignment horizontal="center" vertical="center"/>
      <protection locked="0"/>
    </xf>
    <xf numFmtId="0" fontId="1" fillId="0" borderId="67" xfId="51" quotePrefix="1" applyFont="1" applyFill="1" applyBorder="1" applyAlignment="1">
      <alignment horizontal="center" vertical="center"/>
    </xf>
    <xf numFmtId="4" fontId="1" fillId="0" borderId="68" xfId="51" applyNumberFormat="1" applyFont="1" applyFill="1" applyBorder="1" applyAlignment="1">
      <alignment horizontal="center" vertical="center"/>
    </xf>
    <xf numFmtId="0" fontId="1" fillId="0" borderId="56" xfId="51" applyFont="1" applyFill="1" applyBorder="1" applyAlignment="1">
      <alignment horizontal="left" vertical="center"/>
    </xf>
    <xf numFmtId="0" fontId="1" fillId="0" borderId="62" xfId="51" quotePrefix="1" applyFont="1" applyFill="1" applyBorder="1" applyAlignment="1">
      <alignment horizontal="center" vertical="center"/>
    </xf>
    <xf numFmtId="177" fontId="1" fillId="0" borderId="62" xfId="51" applyNumberFormat="1" applyFont="1" applyFill="1" applyBorder="1" applyAlignment="1" applyProtection="1">
      <alignment horizontal="center" vertical="center"/>
      <protection locked="0"/>
    </xf>
    <xf numFmtId="0" fontId="1" fillId="0" borderId="63" xfId="51" quotePrefix="1" applyFont="1" applyFill="1" applyBorder="1" applyAlignment="1">
      <alignment horizontal="center" vertical="center"/>
    </xf>
    <xf numFmtId="4" fontId="1" fillId="0" borderId="69" xfId="51" applyNumberFormat="1" applyFont="1" applyFill="1" applyBorder="1" applyAlignment="1">
      <alignment horizontal="center" vertical="center"/>
    </xf>
    <xf numFmtId="4" fontId="3" fillId="0" borderId="55"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70"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6" xfId="51" applyFont="1" applyFill="1" applyBorder="1" applyAlignment="1">
      <alignment vertical="center"/>
    </xf>
    <xf numFmtId="0" fontId="1" fillId="0" borderId="62" xfId="51" applyFont="1" applyFill="1" applyBorder="1" applyAlignment="1">
      <alignment horizontal="center" vertical="center"/>
    </xf>
    <xf numFmtId="179" fontId="1" fillId="0" borderId="62" xfId="51" applyNumberFormat="1" applyFont="1" applyFill="1" applyBorder="1" applyAlignment="1" applyProtection="1">
      <alignment horizontal="center" vertical="center"/>
      <protection locked="0"/>
    </xf>
    <xf numFmtId="0" fontId="1" fillId="0" borderId="62" xfId="51" applyFont="1" applyFill="1" applyBorder="1" applyAlignment="1" applyProtection="1">
      <alignment horizontal="center" vertical="center"/>
    </xf>
    <xf numFmtId="0" fontId="1" fillId="0" borderId="56" xfId="51" quotePrefix="1" applyFont="1" applyFill="1" applyBorder="1" applyAlignment="1">
      <alignment horizontal="center" vertical="center"/>
    </xf>
    <xf numFmtId="180" fontId="1" fillId="0" borderId="56" xfId="51" applyNumberFormat="1" applyFont="1" applyFill="1" applyBorder="1" applyAlignment="1">
      <alignment vertical="center"/>
    </xf>
    <xf numFmtId="180" fontId="26" fillId="0" borderId="56" xfId="51" applyNumberFormat="1" applyFont="1" applyFill="1" applyBorder="1" applyAlignment="1">
      <alignment vertical="center"/>
    </xf>
    <xf numFmtId="4" fontId="1" fillId="0" borderId="71" xfId="51" applyNumberFormat="1" applyFont="1" applyFill="1" applyBorder="1" applyAlignment="1">
      <alignment horizontal="centerContinuous" vertical="center"/>
    </xf>
    <xf numFmtId="4" fontId="3" fillId="0" borderId="72" xfId="51" applyNumberFormat="1" applyFont="1" applyFill="1" applyBorder="1" applyAlignment="1">
      <alignment horizontal="center" vertical="center"/>
    </xf>
    <xf numFmtId="4" fontId="26" fillId="0" borderId="58" xfId="51" applyNumberFormat="1" applyFont="1" applyFill="1" applyBorder="1" applyAlignment="1">
      <alignment vertical="center"/>
    </xf>
    <xf numFmtId="4" fontId="1" fillId="0" borderId="65" xfId="51" applyNumberFormat="1" applyFont="1" applyFill="1" applyBorder="1" applyAlignment="1">
      <alignment vertical="center"/>
    </xf>
    <xf numFmtId="4" fontId="1" fillId="0" borderId="66" xfId="51" applyNumberFormat="1" applyFont="1" applyFill="1" applyBorder="1" applyAlignment="1">
      <alignment vertical="center"/>
    </xf>
    <xf numFmtId="4" fontId="1" fillId="25" borderId="66" xfId="51" applyNumberFormat="1" applyFont="1" applyFill="1" applyBorder="1" applyAlignment="1" applyProtection="1">
      <alignment horizontal="center" vertical="center"/>
      <protection locked="0"/>
    </xf>
    <xf numFmtId="4" fontId="1" fillId="0" borderId="66" xfId="51" applyNumberFormat="1" applyFont="1" applyFill="1" applyBorder="1" applyAlignment="1">
      <alignment horizontal="center" vertical="center"/>
    </xf>
    <xf numFmtId="3" fontId="1" fillId="0" borderId="66" xfId="51" applyNumberFormat="1" applyFont="1" applyFill="1" applyBorder="1" applyAlignment="1" applyProtection="1">
      <alignment horizontal="center" vertical="center"/>
      <protection locked="0"/>
    </xf>
    <xf numFmtId="4" fontId="1" fillId="0" borderId="67" xfId="51" quotePrefix="1" applyNumberFormat="1" applyFont="1" applyFill="1" applyBorder="1" applyAlignment="1">
      <alignment horizontal="center" vertical="center"/>
    </xf>
    <xf numFmtId="4" fontId="1" fillId="0" borderId="73" xfId="51" applyNumberFormat="1" applyFont="1" applyFill="1" applyBorder="1" applyAlignment="1">
      <alignment horizontal="center" vertical="center"/>
    </xf>
    <xf numFmtId="4" fontId="1" fillId="0" borderId="56"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61" xfId="51" applyNumberFormat="1" applyFont="1" applyFill="1" applyBorder="1" applyAlignment="1">
      <alignment vertical="center"/>
    </xf>
    <xf numFmtId="4" fontId="1" fillId="0" borderId="56" xfId="51" applyNumberFormat="1" applyFont="1" applyFill="1" applyBorder="1" applyAlignment="1">
      <alignment horizontal="centerContinuous" vertical="center"/>
    </xf>
    <xf numFmtId="181" fontId="1" fillId="0" borderId="64" xfId="51" applyNumberFormat="1" applyFont="1" applyFill="1" applyBorder="1" applyAlignment="1">
      <alignment horizontal="center" vertical="center"/>
    </xf>
    <xf numFmtId="0" fontId="1" fillId="0" borderId="56" xfId="51" applyFont="1" applyBorder="1"/>
    <xf numFmtId="0" fontId="1" fillId="0" borderId="0" xfId="51" applyFont="1" applyBorder="1"/>
    <xf numFmtId="0" fontId="3" fillId="0" borderId="0" xfId="51" applyFont="1" applyBorder="1" applyAlignment="1">
      <alignment horizontal="center"/>
    </xf>
    <xf numFmtId="0" fontId="1" fillId="0" borderId="57" xfId="51" applyFont="1" applyBorder="1" applyAlignment="1">
      <alignment horizontal="center"/>
    </xf>
    <xf numFmtId="181" fontId="1" fillId="0" borderId="62" xfId="51" applyNumberFormat="1" applyFont="1" applyFill="1" applyBorder="1" applyAlignment="1">
      <alignment horizontal="center" vertical="center"/>
    </xf>
    <xf numFmtId="0" fontId="1" fillId="0" borderId="62" xfId="51" applyFont="1" applyFill="1" applyBorder="1" applyAlignment="1">
      <alignment vertical="center"/>
    </xf>
    <xf numFmtId="4" fontId="1" fillId="0" borderId="62" xfId="51" applyNumberFormat="1" applyFont="1" applyFill="1" applyBorder="1" applyAlignment="1">
      <alignment horizontal="right" vertical="center"/>
    </xf>
    <xf numFmtId="4" fontId="1" fillId="0" borderId="57" xfId="51" applyNumberFormat="1" applyFont="1" applyFill="1" applyBorder="1" applyAlignment="1">
      <alignment horizontal="right" vertical="center"/>
    </xf>
    <xf numFmtId="1" fontId="26" fillId="0" borderId="56" xfId="51" applyNumberFormat="1" applyFont="1" applyFill="1" applyBorder="1" applyAlignment="1">
      <alignment horizontal="left" vertical="center"/>
    </xf>
    <xf numFmtId="4" fontId="1" fillId="0" borderId="74" xfId="51" applyNumberFormat="1" applyFont="1" applyFill="1" applyBorder="1" applyAlignment="1">
      <alignment horizontal="center" vertical="center"/>
    </xf>
    <xf numFmtId="4" fontId="3" fillId="0" borderId="62" xfId="51" applyNumberFormat="1" applyFont="1" applyFill="1" applyBorder="1" applyAlignment="1">
      <alignment vertical="center"/>
    </xf>
    <xf numFmtId="4" fontId="3" fillId="0" borderId="63"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56" xfId="51" applyFont="1" applyFill="1" applyBorder="1" applyAlignment="1">
      <alignment horizontal="left" vertical="center"/>
    </xf>
    <xf numFmtId="4" fontId="1" fillId="0" borderId="61" xfId="51" applyNumberFormat="1" applyFont="1" applyFill="1" applyBorder="1" applyAlignment="1">
      <alignment horizontal="center" vertical="center"/>
    </xf>
    <xf numFmtId="1" fontId="1" fillId="0" borderId="62" xfId="51" applyNumberFormat="1" applyFont="1" applyFill="1" applyBorder="1" applyAlignment="1">
      <alignment horizontal="center" vertical="center"/>
    </xf>
    <xf numFmtId="4" fontId="1" fillId="0" borderId="75" xfId="51" applyNumberFormat="1" applyFont="1" applyFill="1" applyBorder="1" applyAlignment="1">
      <alignment horizontal="center" vertical="center"/>
    </xf>
    <xf numFmtId="1" fontId="1" fillId="0" borderId="76" xfId="51" applyNumberFormat="1" applyFont="1" applyFill="1" applyBorder="1" applyAlignment="1">
      <alignment horizontal="center" vertical="center"/>
    </xf>
    <xf numFmtId="4" fontId="1" fillId="0" borderId="75" xfId="51" applyNumberFormat="1" applyFont="1" applyFill="1" applyBorder="1" applyAlignment="1">
      <alignment vertical="center"/>
    </xf>
    <xf numFmtId="4" fontId="3" fillId="0" borderId="61" xfId="51" quotePrefix="1" applyNumberFormat="1" applyFont="1" applyFill="1" applyBorder="1" applyAlignment="1">
      <alignment horizontal="left" vertical="center"/>
    </xf>
    <xf numFmtId="183" fontId="1" fillId="0" borderId="69" xfId="51" applyNumberFormat="1" applyFont="1" applyFill="1" applyBorder="1" applyAlignment="1">
      <alignment horizontal="center" vertical="center"/>
    </xf>
    <xf numFmtId="1" fontId="1" fillId="0" borderId="57" xfId="51" applyNumberFormat="1" applyFont="1" applyFill="1" applyBorder="1" applyAlignment="1">
      <alignment horizontal="center" vertical="center"/>
    </xf>
    <xf numFmtId="4" fontId="26" fillId="25" borderId="56" xfId="51" quotePrefix="1" applyNumberFormat="1" applyFont="1" applyFill="1" applyBorder="1" applyAlignment="1">
      <alignment horizontal="left" vertical="center"/>
    </xf>
    <xf numFmtId="1" fontId="1" fillId="0" borderId="69"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8" xfId="51" applyNumberFormat="1" applyFont="1" applyFill="1" applyBorder="1" applyAlignment="1">
      <alignment horizontal="center" vertical="center"/>
    </xf>
    <xf numFmtId="4" fontId="3" fillId="0" borderId="14" xfId="51" applyNumberFormat="1" applyFont="1" applyFill="1" applyBorder="1" applyAlignment="1">
      <alignment horizontal="left" vertical="center"/>
    </xf>
    <xf numFmtId="4" fontId="3" fillId="0" borderId="15"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4"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ont="1" applyFill="1" applyAlignment="1">
      <alignment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6" fillId="0" borderId="0" xfId="51" applyFont="1" applyFill="1" applyAlignment="1">
      <alignment vertical="center" wrapText="1"/>
    </xf>
    <xf numFmtId="0" fontId="1" fillId="0" borderId="0" xfId="51"/>
    <xf numFmtId="0" fontId="1" fillId="0" borderId="0" xfId="51" applyFill="1" applyAlignment="1">
      <alignment vertical="center"/>
    </xf>
    <xf numFmtId="0" fontId="47"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9" xfId="51" applyFill="1" applyBorder="1" applyAlignment="1">
      <alignment vertical="center"/>
    </xf>
    <xf numFmtId="0" fontId="1" fillId="0" borderId="9" xfId="51" applyFill="1" applyBorder="1"/>
    <xf numFmtId="0" fontId="1" fillId="0" borderId="78" xfId="51" applyFill="1" applyBorder="1" applyAlignment="1" applyProtection="1">
      <alignment horizontal="center" vertical="center"/>
    </xf>
    <xf numFmtId="0" fontId="1" fillId="0" borderId="78" xfId="51" applyFill="1" applyBorder="1" applyAlignment="1">
      <alignment horizontal="left" vertical="center"/>
    </xf>
    <xf numFmtId="0" fontId="1" fillId="0" borderId="77" xfId="51" applyFill="1" applyBorder="1" applyAlignment="1">
      <alignment vertical="center"/>
    </xf>
    <xf numFmtId="0" fontId="1" fillId="0" borderId="57" xfId="51" applyFill="1" applyBorder="1" applyAlignment="1">
      <alignment vertical="center"/>
    </xf>
    <xf numFmtId="0" fontId="1" fillId="0" borderId="0" xfId="51" applyFill="1" applyBorder="1"/>
    <xf numFmtId="0" fontId="1" fillId="0" borderId="62" xfId="51" applyFill="1" applyBorder="1" applyAlignment="1" applyProtection="1">
      <alignment horizontal="center" vertical="center"/>
    </xf>
    <xf numFmtId="0" fontId="1" fillId="0" borderId="75" xfId="51" applyFill="1" applyBorder="1" applyAlignment="1">
      <alignment horizontal="left" vertical="center"/>
    </xf>
    <xf numFmtId="0" fontId="1" fillId="0" borderId="61" xfId="51" applyFill="1" applyBorder="1" applyAlignment="1">
      <alignment vertical="center"/>
    </xf>
    <xf numFmtId="0" fontId="1" fillId="0" borderId="62" xfId="51" applyFill="1" applyBorder="1" applyAlignment="1">
      <alignment horizontal="left" vertical="center"/>
    </xf>
    <xf numFmtId="0" fontId="1" fillId="0" borderId="61" xfId="51" quotePrefix="1" applyFill="1" applyBorder="1" applyAlignment="1">
      <alignment horizontal="left" vertical="center"/>
    </xf>
    <xf numFmtId="4" fontId="1" fillId="0" borderId="62" xfId="51" applyNumberFormat="1" applyFill="1" applyBorder="1" applyAlignment="1" applyProtection="1">
      <alignment horizontal="center" vertical="center"/>
      <protection locked="0"/>
    </xf>
    <xf numFmtId="0" fontId="1" fillId="0" borderId="62" xfId="51" applyFill="1" applyBorder="1" applyAlignment="1">
      <alignment vertical="center"/>
    </xf>
    <xf numFmtId="0" fontId="1" fillId="0" borderId="66" xfId="51" applyFont="1" applyFill="1" applyBorder="1" applyAlignment="1" applyProtection="1">
      <alignment horizontal="center" vertical="center"/>
      <protection locked="0"/>
    </xf>
    <xf numFmtId="0" fontId="1" fillId="0" borderId="66" xfId="51" applyFill="1" applyBorder="1" applyAlignment="1">
      <alignment vertical="center"/>
    </xf>
    <xf numFmtId="0" fontId="1" fillId="0" borderId="65" xfId="51" applyFill="1" applyBorder="1" applyAlignment="1">
      <alignment vertical="center"/>
    </xf>
    <xf numFmtId="0" fontId="1" fillId="0" borderId="59" xfId="51" applyFill="1" applyBorder="1" applyAlignment="1"/>
    <xf numFmtId="0" fontId="1" fillId="0" borderId="9" xfId="51" applyFill="1" applyBorder="1" applyAlignment="1"/>
    <xf numFmtId="10" fontId="1" fillId="0" borderId="9" xfId="53" applyNumberFormat="1" applyFill="1" applyBorder="1" applyAlignment="1" applyProtection="1">
      <alignment vertical="center"/>
      <protection locked="0"/>
    </xf>
    <xf numFmtId="4" fontId="1" fillId="0" borderId="9" xfId="51" applyNumberFormat="1" applyFont="1" applyFill="1" applyBorder="1" applyAlignment="1">
      <alignment horizontal="left" vertical="center"/>
    </xf>
    <xf numFmtId="0" fontId="1" fillId="0" borderId="57" xfId="51" applyFill="1" applyBorder="1" applyAlignment="1"/>
    <xf numFmtId="0" fontId="1" fillId="0" borderId="0" xfId="51" applyFill="1" applyBorder="1" applyAlignment="1"/>
    <xf numFmtId="0" fontId="1" fillId="0" borderId="75" xfId="51" applyFill="1" applyBorder="1" applyAlignment="1" applyProtection="1">
      <alignment horizontal="center" vertical="center"/>
      <protection locked="0"/>
    </xf>
    <xf numFmtId="0" fontId="1" fillId="0" borderId="80" xfId="51" applyFill="1" applyBorder="1" applyAlignment="1">
      <alignment vertical="center"/>
    </xf>
    <xf numFmtId="0" fontId="1" fillId="0" borderId="62"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6"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6" xfId="51" applyFont="1" applyFill="1" applyBorder="1" applyAlignment="1">
      <alignment horizontal="center" vertical="center"/>
    </xf>
    <xf numFmtId="0" fontId="1" fillId="0" borderId="9" xfId="51" applyFill="1" applyBorder="1" applyAlignment="1">
      <alignment horizontal="center" vertical="center"/>
    </xf>
    <xf numFmtId="0" fontId="1" fillId="0" borderId="0" xfId="51" applyFill="1" applyBorder="1" applyAlignment="1">
      <alignment horizontal="center" vertical="center"/>
    </xf>
    <xf numFmtId="0" fontId="1" fillId="0" borderId="78" xfId="51" applyFill="1" applyBorder="1" applyAlignment="1" applyProtection="1">
      <alignment horizontal="center" vertical="center"/>
      <protection locked="0"/>
    </xf>
    <xf numFmtId="0" fontId="1" fillId="0" borderId="9" xfId="51" applyFont="1" applyFill="1" applyBorder="1" applyAlignment="1">
      <alignment horizontal="center" vertical="center"/>
    </xf>
    <xf numFmtId="0" fontId="1" fillId="0" borderId="0" xfId="51" applyFill="1" applyAlignment="1"/>
    <xf numFmtId="0" fontId="1" fillId="0" borderId="60" xfId="51" applyFill="1" applyBorder="1" applyAlignment="1">
      <alignment vertical="center"/>
    </xf>
    <xf numFmtId="0" fontId="1" fillId="0" borderId="4" xfId="51" applyFont="1" applyFill="1" applyBorder="1" applyAlignment="1"/>
    <xf numFmtId="0" fontId="1" fillId="0" borderId="79" xfId="51" applyFont="1" applyFill="1" applyBorder="1" applyAlignment="1">
      <alignment horizontal="center" vertical="center"/>
    </xf>
    <xf numFmtId="0" fontId="1" fillId="0" borderId="79" xfId="51" applyFill="1" applyBorder="1" applyAlignment="1">
      <alignment vertical="center"/>
    </xf>
    <xf numFmtId="0" fontId="1" fillId="0" borderId="4" xfId="51" applyFont="1" applyFill="1" applyBorder="1" applyAlignment="1">
      <alignment horizontal="center" vertical="center"/>
    </xf>
    <xf numFmtId="0" fontId="1" fillId="0" borderId="81" xfId="51" applyFont="1" applyFill="1" applyBorder="1" applyAlignment="1">
      <alignment vertical="center"/>
    </xf>
    <xf numFmtId="9" fontId="1" fillId="0" borderId="57" xfId="51" applyNumberFormat="1" applyFill="1" applyBorder="1" applyAlignment="1"/>
    <xf numFmtId="0" fontId="1" fillId="0" borderId="66" xfId="51" applyFill="1" applyBorder="1" applyAlignment="1" applyProtection="1">
      <alignment horizontal="center" vertical="center"/>
      <protection locked="0"/>
    </xf>
    <xf numFmtId="0" fontId="1" fillId="0" borderId="56" xfId="51" applyFill="1" applyBorder="1" applyAlignment="1">
      <alignment vertical="center"/>
    </xf>
    <xf numFmtId="4" fontId="1" fillId="0" borderId="0" xfId="51" applyNumberFormat="1" applyFill="1"/>
    <xf numFmtId="0" fontId="1" fillId="0" borderId="57" xfId="51" applyFill="1" applyBorder="1"/>
    <xf numFmtId="0" fontId="1" fillId="0" borderId="66" xfId="51" applyFont="1" applyFill="1" applyBorder="1" applyAlignment="1">
      <alignment vertical="center"/>
    </xf>
    <xf numFmtId="0" fontId="1" fillId="0" borderId="56" xfId="51" applyFill="1" applyBorder="1" applyAlignment="1">
      <alignment vertical="center" wrapText="1"/>
    </xf>
    <xf numFmtId="4" fontId="1" fillId="0" borderId="66" xfId="51" applyNumberFormat="1" applyFont="1" applyFill="1" applyBorder="1" applyAlignment="1" applyProtection="1">
      <alignment horizontal="center" vertical="center"/>
    </xf>
    <xf numFmtId="2" fontId="1" fillId="0" borderId="0" xfId="51" applyNumberFormat="1" applyFill="1" applyAlignment="1"/>
    <xf numFmtId="0" fontId="3" fillId="0" borderId="57"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7" xfId="51" applyFill="1" applyBorder="1" applyAlignment="1">
      <alignment horizontal="center" vertical="center"/>
    </xf>
    <xf numFmtId="0" fontId="1" fillId="0" borderId="66" xfId="51" applyFill="1" applyBorder="1" applyAlignment="1">
      <alignment horizontal="left" vertical="center"/>
    </xf>
    <xf numFmtId="4" fontId="46" fillId="0" borderId="0" xfId="51" applyNumberFormat="1" applyFont="1" applyFill="1"/>
    <xf numFmtId="0" fontId="3" fillId="0" borderId="0" xfId="51" applyFont="1" applyAlignment="1">
      <alignment horizontal="center"/>
    </xf>
    <xf numFmtId="3" fontId="1" fillId="0" borderId="75" xfId="51" applyNumberFormat="1" applyFont="1" applyFill="1" applyBorder="1" applyAlignment="1" applyProtection="1">
      <alignment horizontal="center" vertical="center"/>
      <protection locked="0"/>
    </xf>
    <xf numFmtId="3" fontId="1" fillId="0" borderId="62" xfId="51" applyNumberFormat="1" applyFill="1" applyBorder="1" applyAlignment="1" applyProtection="1">
      <alignment horizontal="center" vertical="center"/>
      <protection locked="0"/>
    </xf>
    <xf numFmtId="0" fontId="48" fillId="0" borderId="0" xfId="51" applyFont="1" applyFill="1"/>
    <xf numFmtId="175" fontId="3" fillId="0" borderId="55"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60" xfId="53" applyNumberFormat="1" applyFont="1" applyFill="1" applyBorder="1" applyAlignment="1">
      <alignment horizontal="center" vertical="center"/>
    </xf>
    <xf numFmtId="4" fontId="1" fillId="25" borderId="61" xfId="51" applyNumberFormat="1" applyFont="1" applyFill="1" applyBorder="1" applyAlignment="1" applyProtection="1">
      <alignment horizontal="center" vertical="center"/>
      <protection locked="0"/>
    </xf>
    <xf numFmtId="4" fontId="1" fillId="25" borderId="56"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9" fillId="0" borderId="0" xfId="51" applyFont="1" applyFill="1" applyAlignment="1">
      <alignment horizontal="justify"/>
    </xf>
    <xf numFmtId="0" fontId="50" fillId="0" borderId="0" xfId="51" applyFont="1" applyFill="1"/>
    <xf numFmtId="175" fontId="1" fillId="0" borderId="0" xfId="51" applyNumberFormat="1" applyFont="1" applyFill="1" applyAlignment="1">
      <alignment vertical="center"/>
    </xf>
    <xf numFmtId="4" fontId="48" fillId="0" borderId="56"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7" xfId="51" applyNumberFormat="1" applyFont="1" applyFill="1" applyBorder="1" applyAlignment="1">
      <alignment vertical="center"/>
    </xf>
    <xf numFmtId="4" fontId="27" fillId="0" borderId="56" xfId="51" applyNumberFormat="1" applyFont="1" applyFill="1" applyBorder="1" applyAlignment="1">
      <alignment vertical="center"/>
    </xf>
    <xf numFmtId="1" fontId="27" fillId="0" borderId="61" xfId="51" applyNumberFormat="1" applyFont="1" applyFill="1" applyBorder="1" applyAlignment="1" applyProtection="1">
      <alignment horizontal="center" vertical="center"/>
      <protection locked="0"/>
    </xf>
    <xf numFmtId="4" fontId="27" fillId="0" borderId="62" xfId="51" applyNumberFormat="1" applyFont="1" applyFill="1" applyBorder="1" applyAlignment="1">
      <alignment horizontal="center" vertical="center"/>
    </xf>
    <xf numFmtId="4" fontId="27" fillId="0" borderId="62" xfId="51" applyNumberFormat="1" applyFont="1" applyFill="1" applyBorder="1" applyAlignment="1" applyProtection="1">
      <alignment horizontal="center" vertical="center"/>
      <protection locked="0"/>
    </xf>
    <xf numFmtId="3" fontId="27" fillId="0" borderId="62" xfId="51" applyNumberFormat="1" applyFont="1" applyFill="1" applyBorder="1" applyAlignment="1">
      <alignment horizontal="center" vertical="center"/>
    </xf>
    <xf numFmtId="4" fontId="27" fillId="0" borderId="63" xfId="51" quotePrefix="1" applyNumberFormat="1" applyFont="1" applyFill="1" applyBorder="1" applyAlignment="1">
      <alignment horizontal="center" vertical="center"/>
    </xf>
    <xf numFmtId="4" fontId="27" fillId="0" borderId="64" xfId="51" applyNumberFormat="1" applyFont="1" applyFill="1" applyBorder="1" applyAlignment="1">
      <alignment horizontal="center" vertical="center"/>
    </xf>
    <xf numFmtId="4" fontId="27" fillId="0" borderId="56"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7" xfId="51" applyNumberFormat="1" applyFont="1" applyFill="1" applyBorder="1" applyAlignment="1">
      <alignment horizontal="center" vertical="center"/>
    </xf>
    <xf numFmtId="4" fontId="1" fillId="0" borderId="80" xfId="51" applyNumberFormat="1" applyFont="1" applyFill="1" applyBorder="1" applyAlignment="1">
      <alignment horizontal="center" vertical="center"/>
    </xf>
    <xf numFmtId="10" fontId="1" fillId="0" borderId="61"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62" xfId="51" applyNumberFormat="1" applyFont="1" applyFill="1" applyBorder="1" applyAlignment="1" applyProtection="1">
      <alignment horizontal="center" vertical="center"/>
      <protection locked="0"/>
    </xf>
    <xf numFmtId="4" fontId="3" fillId="0" borderId="62" xfId="51" applyNumberFormat="1" applyFont="1" applyFill="1" applyBorder="1" applyAlignment="1">
      <alignment horizontal="center" vertical="center"/>
    </xf>
    <xf numFmtId="182" fontId="1" fillId="0" borderId="62" xfId="51" applyNumberFormat="1" applyFont="1" applyFill="1" applyBorder="1" applyAlignment="1">
      <alignment horizontal="center" vertical="center"/>
    </xf>
    <xf numFmtId="4" fontId="1" fillId="0" borderId="74" xfId="51" applyNumberFormat="1" applyFont="1" applyFill="1" applyBorder="1" applyAlignment="1">
      <alignment horizontal="left" vertical="center"/>
    </xf>
    <xf numFmtId="4" fontId="1" fillId="0" borderId="82" xfId="51" quotePrefix="1" applyNumberFormat="1" applyFont="1" applyFill="1" applyBorder="1" applyAlignment="1">
      <alignment horizontal="center" vertical="center"/>
    </xf>
    <xf numFmtId="4" fontId="1" fillId="0" borderId="79" xfId="51" applyNumberFormat="1" applyFont="1" applyFill="1" applyBorder="1" applyAlignment="1">
      <alignment horizontal="center" vertical="center"/>
    </xf>
    <xf numFmtId="4" fontId="1" fillId="0" borderId="79" xfId="51" quotePrefix="1" applyNumberFormat="1" applyFont="1" applyFill="1" applyBorder="1" applyAlignment="1">
      <alignment horizontal="center" vertical="center"/>
    </xf>
    <xf numFmtId="184" fontId="1" fillId="0" borderId="79" xfId="51" applyNumberFormat="1" applyFont="1" applyFill="1" applyBorder="1" applyAlignment="1" applyProtection="1">
      <alignment horizontal="center" vertical="center"/>
    </xf>
    <xf numFmtId="4" fontId="1" fillId="0" borderId="79" xfId="51" applyNumberFormat="1" applyFont="1" applyFill="1" applyBorder="1" applyAlignment="1">
      <alignment vertical="center"/>
    </xf>
    <xf numFmtId="4" fontId="1" fillId="0" borderId="81" xfId="51" applyNumberFormat="1" applyFont="1" applyFill="1" applyBorder="1" applyAlignment="1">
      <alignment vertical="center"/>
    </xf>
    <xf numFmtId="4" fontId="1" fillId="0" borderId="59" xfId="51" applyNumberFormat="1" applyFont="1" applyFill="1" applyBorder="1" applyAlignment="1">
      <alignment horizontal="center" vertical="center"/>
    </xf>
    <xf numFmtId="184" fontId="1" fillId="0" borderId="62" xfId="51" applyNumberFormat="1" applyFont="1" applyFill="1" applyBorder="1" applyAlignment="1">
      <alignment horizontal="center" vertical="center"/>
    </xf>
    <xf numFmtId="180" fontId="1" fillId="0" borderId="56" xfId="51" applyNumberFormat="1" applyFont="1" applyFill="1" applyBorder="1" applyAlignment="1">
      <alignment horizontal="center" vertical="center"/>
    </xf>
    <xf numFmtId="0" fontId="27" fillId="0" borderId="0" xfId="51" applyFont="1" applyFill="1" applyAlignment="1">
      <alignment vertical="center"/>
    </xf>
    <xf numFmtId="180" fontId="1" fillId="0" borderId="56" xfId="51" quotePrefix="1" applyNumberFormat="1" applyFont="1" applyFill="1" applyBorder="1" applyAlignment="1">
      <alignment horizontal="center" vertical="center"/>
    </xf>
    <xf numFmtId="2" fontId="1" fillId="25" borderId="61" xfId="51" applyNumberFormat="1" applyFont="1" applyFill="1" applyBorder="1" applyAlignment="1" applyProtection="1">
      <alignment horizontal="center" vertical="center"/>
      <protection locked="0"/>
    </xf>
    <xf numFmtId="3" fontId="1" fillId="0" borderId="66" xfId="51" applyNumberFormat="1" applyFont="1" applyFill="1" applyBorder="1" applyAlignment="1">
      <alignment horizontal="center" vertical="center"/>
    </xf>
    <xf numFmtId="4" fontId="1" fillId="0" borderId="65"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62"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5"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60" xfId="51" applyNumberFormat="1" applyFont="1" applyFill="1" applyBorder="1" applyAlignment="1">
      <alignment vertical="center"/>
    </xf>
    <xf numFmtId="4" fontId="3" fillId="0" borderId="60" xfId="51" quotePrefix="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6" xfId="51" applyNumberFormat="1" applyFont="1" applyFill="1" applyBorder="1" applyAlignment="1">
      <alignment horizontal="left" vertical="center" wrapText="1"/>
    </xf>
    <xf numFmtId="4" fontId="7" fillId="0" borderId="62" xfId="51" applyNumberFormat="1" applyFont="1" applyFill="1" applyBorder="1" applyAlignment="1">
      <alignment horizontal="center" vertical="center" wrapText="1"/>
    </xf>
    <xf numFmtId="4" fontId="7" fillId="0" borderId="62" xfId="51" applyNumberFormat="1" applyFont="1" applyFill="1" applyBorder="1" applyAlignment="1">
      <alignment horizontal="left" vertical="center" wrapText="1"/>
    </xf>
    <xf numFmtId="4" fontId="3" fillId="0" borderId="62" xfId="51" applyNumberFormat="1" applyFont="1" applyFill="1" applyBorder="1" applyAlignment="1">
      <alignment horizontal="left" vertical="center"/>
    </xf>
    <xf numFmtId="0" fontId="4" fillId="0" borderId="0"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Border="1" applyAlignment="1">
      <alignment horizont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0" fontId="3" fillId="0" borderId="42" xfId="199" applyFont="1" applyBorder="1" applyAlignment="1">
      <alignment horizontal="center" vertical="center"/>
    </xf>
    <xf numFmtId="4" fontId="1" fillId="0" borderId="21" xfId="199" applyNumberFormat="1" applyFont="1" applyBorder="1" applyAlignment="1">
      <alignment horizontal="center"/>
    </xf>
    <xf numFmtId="4" fontId="1" fillId="0" borderId="83" xfId="199" applyNumberFormat="1" applyFont="1" applyBorder="1" applyAlignment="1">
      <alignment horizontal="center"/>
    </xf>
    <xf numFmtId="0" fontId="1" fillId="0" borderId="0" xfId="199" applyFont="1" applyFill="1" applyBorder="1"/>
    <xf numFmtId="0" fontId="47" fillId="0" borderId="0" xfId="0" applyFont="1" applyBorder="1" applyAlignment="1">
      <alignment wrapText="1"/>
    </xf>
    <xf numFmtId="0" fontId="47" fillId="0" borderId="0" xfId="0" applyFont="1" applyBorder="1" applyAlignment="1">
      <alignment horizontal="center" wrapText="1"/>
    </xf>
    <xf numFmtId="0" fontId="1" fillId="0" borderId="0" xfId="199" applyFont="1" applyFill="1" applyBorder="1" applyAlignment="1">
      <alignment horizontal="center"/>
    </xf>
    <xf numFmtId="0" fontId="1" fillId="0" borderId="0" xfId="199" applyFont="1" applyBorder="1" applyAlignment="1">
      <alignment horizontal="center"/>
    </xf>
    <xf numFmtId="0" fontId="1" fillId="0" borderId="0" xfId="199" applyFont="1" applyBorder="1"/>
    <xf numFmtId="4" fontId="4" fillId="0" borderId="5" xfId="0" applyNumberFormat="1" applyFont="1" applyBorder="1" applyAlignment="1">
      <alignment horizontal="center"/>
    </xf>
    <xf numFmtId="0" fontId="4" fillId="0" borderId="5" xfId="0" applyFont="1" applyBorder="1" applyAlignment="1">
      <alignment horizontal="center"/>
    </xf>
    <xf numFmtId="2" fontId="4" fillId="0" borderId="18" xfId="0" applyNumberFormat="1" applyFont="1" applyBorder="1" applyAlignment="1">
      <alignment horizontal="center"/>
    </xf>
    <xf numFmtId="4" fontId="4" fillId="0" borderId="47" xfId="0" applyNumberFormat="1" applyFont="1" applyBorder="1" applyAlignment="1">
      <alignment horizontal="center"/>
    </xf>
    <xf numFmtId="2" fontId="4" fillId="0" borderId="48" xfId="0" applyNumberFormat="1" applyFont="1" applyBorder="1" applyAlignment="1">
      <alignment horizontal="center"/>
    </xf>
    <xf numFmtId="0" fontId="4" fillId="0" borderId="10" xfId="0" applyFont="1" applyBorder="1" applyAlignment="1">
      <alignment horizontal="center"/>
    </xf>
    <xf numFmtId="3" fontId="4" fillId="0" borderId="21" xfId="0" applyNumberFormat="1" applyFont="1" applyBorder="1"/>
    <xf numFmtId="4" fontId="4" fillId="0" borderId="21" xfId="0" applyNumberFormat="1" applyFont="1" applyBorder="1" applyAlignment="1">
      <alignment horizontal="center"/>
    </xf>
    <xf numFmtId="4" fontId="4" fillId="0" borderId="58" xfId="0" applyNumberFormat="1" applyFont="1" applyBorder="1" applyAlignment="1">
      <alignment horizontal="center"/>
    </xf>
    <xf numFmtId="4" fontId="4" fillId="0" borderId="9" xfId="0" applyNumberFormat="1" applyFont="1" applyBorder="1" applyAlignment="1">
      <alignment horizontal="center"/>
    </xf>
    <xf numFmtId="2" fontId="4" fillId="0" borderId="9" xfId="0" applyNumberFormat="1" applyFont="1" applyBorder="1" applyAlignment="1">
      <alignment horizontal="center"/>
    </xf>
    <xf numFmtId="2" fontId="4" fillId="0" borderId="17" xfId="0" applyNumberFormat="1" applyFont="1" applyBorder="1" applyAlignment="1">
      <alignment horizontal="center"/>
    </xf>
    <xf numFmtId="2" fontId="6" fillId="0" borderId="48" xfId="0" applyNumberFormat="1" applyFont="1" applyFill="1" applyBorder="1" applyAlignment="1">
      <alignment horizontal="center"/>
    </xf>
    <xf numFmtId="4" fontId="4" fillId="49" borderId="37" xfId="0" applyNumberFormat="1" applyFont="1" applyFill="1" applyBorder="1" applyAlignment="1">
      <alignment horizontal="center"/>
    </xf>
    <xf numFmtId="4" fontId="6" fillId="49" borderId="37" xfId="0" applyNumberFormat="1" applyFont="1" applyFill="1" applyBorder="1" applyAlignment="1">
      <alignment horizontal="center"/>
    </xf>
    <xf numFmtId="0" fontId="4" fillId="0" borderId="0" xfId="0" applyFont="1" applyAlignment="1">
      <alignment horizontal="center"/>
    </xf>
    <xf numFmtId="4" fontId="4" fillId="0" borderId="58" xfId="0" applyNumberFormat="1" applyFont="1" applyFill="1" applyBorder="1" applyAlignment="1"/>
    <xf numFmtId="0" fontId="4" fillId="0" borderId="10" xfId="0" applyFont="1" applyBorder="1" applyAlignment="1">
      <alignment horizontal="center" vertical="center"/>
    </xf>
    <xf numFmtId="0" fontId="4" fillId="0" borderId="21" xfId="0" applyFont="1" applyFill="1" applyBorder="1" applyAlignment="1">
      <alignment horizontal="center" vertical="center"/>
    </xf>
    <xf numFmtId="0" fontId="4" fillId="0" borderId="21" xfId="0" applyFont="1" applyBorder="1" applyAlignment="1">
      <alignment horizontal="center" vertical="center"/>
    </xf>
    <xf numFmtId="0" fontId="1" fillId="0" borderId="58" xfId="0" applyFont="1" applyBorder="1" applyAlignment="1">
      <alignment horizontal="center"/>
    </xf>
    <xf numFmtId="2" fontId="4" fillId="0" borderId="23" xfId="0" applyNumberFormat="1" applyFont="1" applyBorder="1" applyAlignment="1">
      <alignment horizontal="center"/>
    </xf>
    <xf numFmtId="0" fontId="6" fillId="0" borderId="36" xfId="0" applyFont="1" applyBorder="1" applyAlignment="1">
      <alignment horizontal="center" vertical="center" wrapText="1"/>
    </xf>
    <xf numFmtId="0" fontId="6" fillId="0" borderId="42" xfId="0" applyFont="1" applyBorder="1" applyAlignment="1">
      <alignment horizontal="center" vertical="center"/>
    </xf>
    <xf numFmtId="0" fontId="6" fillId="0" borderId="93" xfId="0" applyFont="1" applyBorder="1" applyAlignment="1">
      <alignment horizontal="center" vertical="center" wrapText="1"/>
    </xf>
    <xf numFmtId="0" fontId="6" fillId="0" borderId="42" xfId="0" applyFont="1" applyBorder="1" applyAlignment="1">
      <alignment horizontal="center" vertical="center" wrapText="1"/>
    </xf>
    <xf numFmtId="0" fontId="3" fillId="0" borderId="42" xfId="199" applyFont="1" applyBorder="1" applyAlignment="1">
      <alignment horizontal="center" vertical="center" wrapText="1"/>
    </xf>
    <xf numFmtId="0" fontId="3" fillId="0" borderId="37" xfId="199" applyFont="1" applyBorder="1" applyAlignment="1">
      <alignment horizontal="center" vertical="center" wrapText="1"/>
    </xf>
    <xf numFmtId="0" fontId="4" fillId="0" borderId="47" xfId="0" applyFont="1" applyFill="1" applyBorder="1" applyAlignment="1">
      <alignment horizontal="center" vertical="center"/>
    </xf>
    <xf numFmtId="0" fontId="4" fillId="0" borderId="47" xfId="0" applyFont="1" applyBorder="1" applyAlignment="1">
      <alignment horizontal="center" vertical="center"/>
    </xf>
    <xf numFmtId="0" fontId="1" fillId="0" borderId="36" xfId="51" applyFont="1" applyBorder="1" applyAlignment="1">
      <alignment horizontal="center" vertical="center" wrapText="1"/>
    </xf>
    <xf numFmtId="0" fontId="1" fillId="0" borderId="42" xfId="51" applyFont="1" applyBorder="1" applyAlignment="1">
      <alignment horizontal="center" vertical="center" wrapText="1"/>
    </xf>
    <xf numFmtId="0" fontId="1" fillId="0" borderId="37" xfId="51" applyFont="1" applyBorder="1" applyAlignment="1">
      <alignment horizontal="center" vertical="center" wrapText="1"/>
    </xf>
    <xf numFmtId="0" fontId="1" fillId="0" borderId="10" xfId="51" applyFont="1" applyBorder="1" applyAlignment="1">
      <alignment horizontal="center" vertical="center" wrapText="1"/>
    </xf>
    <xf numFmtId="0" fontId="1" fillId="0" borderId="21" xfId="51" applyFont="1" applyBorder="1" applyAlignment="1">
      <alignment horizontal="center" vertical="center" wrapText="1"/>
    </xf>
    <xf numFmtId="0" fontId="1" fillId="0" borderId="23" xfId="51" applyFont="1" applyBorder="1" applyAlignment="1">
      <alignment horizontal="center" vertical="center" wrapText="1"/>
    </xf>
    <xf numFmtId="0" fontId="1" fillId="0" borderId="8" xfId="51" applyFont="1" applyBorder="1" applyAlignment="1">
      <alignment horizontal="center"/>
    </xf>
    <xf numFmtId="182" fontId="3" fillId="0" borderId="48" xfId="51" applyNumberFormat="1" applyFont="1" applyBorder="1" applyAlignment="1">
      <alignment horizontal="center" wrapText="1"/>
    </xf>
    <xf numFmtId="0" fontId="1" fillId="0" borderId="0" xfId="51" applyFont="1" applyAlignment="1">
      <alignment wrapText="1"/>
    </xf>
    <xf numFmtId="0" fontId="1" fillId="0" borderId="0" xfId="51" applyFont="1" applyAlignment="1">
      <alignment vertical="distributed"/>
    </xf>
    <xf numFmtId="0" fontId="1" fillId="0" borderId="0" xfId="138" applyFont="1" applyFill="1" applyAlignment="1">
      <alignment wrapText="1"/>
    </xf>
    <xf numFmtId="0" fontId="1" fillId="0" borderId="0" xfId="138" applyFont="1" applyFill="1" applyAlignment="1"/>
    <xf numFmtId="4" fontId="1" fillId="0" borderId="0" xfId="157" applyNumberFormat="1" applyFont="1"/>
    <xf numFmtId="0" fontId="1" fillId="0" borderId="0" xfId="157" applyFont="1"/>
    <xf numFmtId="0" fontId="3" fillId="0" borderId="39" xfId="138" applyFont="1" applyFill="1" applyBorder="1" applyAlignment="1">
      <alignment horizontal="center" vertical="center" wrapText="1"/>
    </xf>
    <xf numFmtId="0" fontId="3" fillId="0" borderId="40" xfId="138" applyFont="1" applyFill="1" applyBorder="1" applyAlignment="1">
      <alignment horizontal="center" vertical="center" wrapText="1"/>
    </xf>
    <xf numFmtId="0" fontId="1" fillId="0" borderId="41" xfId="138" applyFont="1" applyFill="1" applyBorder="1" applyAlignment="1">
      <alignment horizontal="center" vertical="center" wrapText="1"/>
    </xf>
    <xf numFmtId="4" fontId="1" fillId="0" borderId="0" xfId="157" applyNumberFormat="1" applyFont="1" applyFill="1"/>
    <xf numFmtId="0" fontId="1" fillId="0" borderId="0" xfId="157" applyFont="1" applyFill="1"/>
    <xf numFmtId="0" fontId="3" fillId="0" borderId="39" xfId="138" applyFont="1" applyFill="1" applyBorder="1" applyAlignment="1">
      <alignment vertical="center"/>
    </xf>
    <xf numFmtId="0" fontId="3" fillId="0" borderId="40" xfId="138" applyFont="1" applyFill="1" applyBorder="1" applyAlignment="1">
      <alignment vertical="center"/>
    </xf>
    <xf numFmtId="17" fontId="3" fillId="0" borderId="41" xfId="138" applyNumberFormat="1" applyFont="1" applyFill="1" applyBorder="1" applyAlignment="1">
      <alignment horizontal="right" vertical="center" indent="1"/>
    </xf>
    <xf numFmtId="0" fontId="3" fillId="50" borderId="36" xfId="138" applyFont="1" applyFill="1" applyBorder="1" applyAlignment="1">
      <alignment horizontal="center" vertical="center" wrapText="1"/>
    </xf>
    <xf numFmtId="0" fontId="3" fillId="50" borderId="42" xfId="138" applyFont="1" applyFill="1" applyBorder="1" applyAlignment="1">
      <alignment horizontal="center" vertical="center" wrapText="1"/>
    </xf>
    <xf numFmtId="4" fontId="3" fillId="50" borderId="42" xfId="138" applyNumberFormat="1" applyFont="1" applyFill="1" applyBorder="1" applyAlignment="1">
      <alignment horizontal="center" vertical="center" wrapText="1"/>
    </xf>
    <xf numFmtId="0" fontId="3" fillId="50" borderId="93" xfId="138" applyFont="1" applyFill="1" applyBorder="1" applyAlignment="1">
      <alignment horizontal="center" vertical="center" wrapText="1"/>
    </xf>
    <xf numFmtId="4" fontId="3" fillId="50" borderId="38" xfId="157" applyNumberFormat="1" applyFont="1" applyFill="1" applyBorder="1" applyAlignment="1">
      <alignment horizontal="center" vertical="center"/>
    </xf>
    <xf numFmtId="0" fontId="3" fillId="47" borderId="36" xfId="138" applyFont="1" applyFill="1" applyBorder="1" applyAlignment="1">
      <alignment horizontal="center" vertical="center"/>
    </xf>
    <xf numFmtId="0" fontId="3" fillId="47" borderId="42" xfId="138" applyFont="1" applyFill="1" applyBorder="1" applyAlignment="1">
      <alignment horizontal="center" vertical="center" wrapText="1"/>
    </xf>
    <xf numFmtId="0" fontId="3" fillId="47" borderId="43" xfId="138" applyFont="1" applyFill="1" applyBorder="1" applyAlignment="1">
      <alignment horizontal="left" vertical="center" wrapText="1"/>
    </xf>
    <xf numFmtId="4" fontId="3" fillId="47" borderId="42" xfId="138" applyNumberFormat="1" applyFont="1" applyFill="1" applyBorder="1" applyAlignment="1">
      <alignment horizontal="center" vertical="center" wrapText="1"/>
    </xf>
    <xf numFmtId="185" fontId="3" fillId="47" borderId="42" xfId="138" applyNumberFormat="1" applyFont="1" applyFill="1" applyBorder="1" applyAlignment="1">
      <alignment horizontal="center" vertical="center"/>
    </xf>
    <xf numFmtId="4" fontId="3" fillId="47" borderId="93" xfId="138" applyNumberFormat="1" applyFont="1" applyFill="1" applyBorder="1" applyAlignment="1">
      <alignment horizontal="center" vertical="center"/>
    </xf>
    <xf numFmtId="4" fontId="1" fillId="47" borderId="38" xfId="157" applyNumberFormat="1" applyFont="1" applyFill="1" applyBorder="1"/>
    <xf numFmtId="0" fontId="3" fillId="0" borderId="89" xfId="138" applyFont="1" applyFill="1" applyBorder="1" applyAlignment="1">
      <alignment horizontal="center" vertical="center"/>
    </xf>
    <xf numFmtId="0" fontId="3" fillId="0" borderId="6" xfId="138" applyFont="1" applyFill="1" applyBorder="1" applyAlignment="1">
      <alignment horizontal="center" vertical="center" wrapText="1"/>
    </xf>
    <xf numFmtId="0" fontId="3" fillId="0" borderId="6" xfId="138" applyFont="1" applyFill="1" applyBorder="1" applyAlignment="1">
      <alignment horizontal="left" vertical="center" wrapText="1"/>
    </xf>
    <xf numFmtId="2" fontId="3" fillId="0" borderId="6" xfId="138" applyNumberFormat="1" applyFont="1" applyFill="1" applyBorder="1" applyAlignment="1">
      <alignment horizontal="center" vertical="center" wrapText="1"/>
    </xf>
    <xf numFmtId="9" fontId="3" fillId="0" borderId="6" xfId="138" applyNumberFormat="1" applyFont="1" applyFill="1" applyBorder="1" applyAlignment="1">
      <alignment horizontal="center" vertical="center" wrapText="1"/>
    </xf>
    <xf numFmtId="4" fontId="3" fillId="0" borderId="6" xfId="138" applyNumberFormat="1" applyFont="1" applyFill="1" applyBorder="1" applyAlignment="1">
      <alignment horizontal="center" vertical="center" wrapText="1"/>
    </xf>
    <xf numFmtId="185" fontId="3" fillId="0" borderId="6" xfId="138" applyNumberFormat="1" applyFont="1" applyFill="1" applyBorder="1" applyAlignment="1">
      <alignment horizontal="center" vertical="center"/>
    </xf>
    <xf numFmtId="4" fontId="3" fillId="0" borderId="56" xfId="138" applyNumberFormat="1" applyFont="1" applyFill="1" applyBorder="1" applyAlignment="1">
      <alignment horizontal="center" vertical="center"/>
    </xf>
    <xf numFmtId="4" fontId="1" fillId="0" borderId="50" xfId="157" applyNumberFormat="1" applyFont="1" applyBorder="1" applyAlignment="1">
      <alignment horizontal="left" vertical="center" wrapText="1"/>
    </xf>
    <xf numFmtId="0" fontId="3" fillId="0" borderId="20" xfId="138" applyFont="1" applyFill="1" applyBorder="1" applyAlignment="1">
      <alignment horizontal="center" vertical="center"/>
    </xf>
    <xf numFmtId="0" fontId="3" fillId="0" borderId="7" xfId="138" applyFont="1" applyFill="1" applyBorder="1" applyAlignment="1">
      <alignment horizontal="center" vertical="center" wrapText="1"/>
    </xf>
    <xf numFmtId="0" fontId="1" fillId="0" borderId="7" xfId="138" applyFont="1" applyFill="1" applyBorder="1" applyAlignment="1">
      <alignment horizontal="center" vertical="center" wrapText="1"/>
    </xf>
    <xf numFmtId="0" fontId="1" fillId="0" borderId="7" xfId="138" applyFont="1" applyFill="1" applyBorder="1" applyAlignment="1">
      <alignment horizontal="left" vertical="center" wrapText="1"/>
    </xf>
    <xf numFmtId="9" fontId="1" fillId="0" borderId="7" xfId="138" applyNumberFormat="1" applyFont="1" applyFill="1" applyBorder="1" applyAlignment="1">
      <alignment horizontal="center" vertical="center" wrapText="1"/>
    </xf>
    <xf numFmtId="4" fontId="1" fillId="0" borderId="7" xfId="138" applyNumberFormat="1" applyFont="1" applyFill="1" applyBorder="1" applyAlignment="1">
      <alignment horizontal="center" vertical="center" wrapText="1"/>
    </xf>
    <xf numFmtId="185" fontId="1" fillId="0" borderId="7" xfId="138" applyNumberFormat="1" applyFont="1" applyFill="1" applyBorder="1" applyAlignment="1">
      <alignment horizontal="center" vertical="center"/>
    </xf>
    <xf numFmtId="4" fontId="1" fillId="0" borderId="55" xfId="138" applyNumberFormat="1" applyFont="1" applyFill="1" applyBorder="1" applyAlignment="1">
      <alignment horizontal="center" vertical="center"/>
    </xf>
    <xf numFmtId="4" fontId="1" fillId="0" borderId="44" xfId="157" applyNumberFormat="1" applyFont="1" applyBorder="1" applyAlignment="1">
      <alignment horizontal="left" vertical="center"/>
    </xf>
    <xf numFmtId="185" fontId="3" fillId="0" borderId="7" xfId="138" applyNumberFormat="1" applyFont="1" applyFill="1" applyBorder="1" applyAlignment="1">
      <alignment horizontal="center" vertical="center"/>
    </xf>
    <xf numFmtId="4" fontId="3" fillId="0" borderId="55" xfId="138" applyNumberFormat="1" applyFont="1" applyFill="1" applyBorder="1" applyAlignment="1">
      <alignment horizontal="center" vertical="center"/>
    </xf>
    <xf numFmtId="10" fontId="1" fillId="0" borderId="7" xfId="138" applyNumberFormat="1" applyFont="1" applyFill="1" applyBorder="1" applyAlignment="1">
      <alignment horizontal="center" vertical="center" wrapText="1"/>
    </xf>
    <xf numFmtId="185" fontId="3" fillId="0" borderId="42" xfId="138" applyNumberFormat="1" applyFont="1" applyFill="1" applyBorder="1" applyAlignment="1">
      <alignment horizontal="center" vertical="center"/>
    </xf>
    <xf numFmtId="185" fontId="3" fillId="0" borderId="93" xfId="138" applyNumberFormat="1" applyFont="1" applyFill="1" applyBorder="1" applyAlignment="1">
      <alignment horizontal="center" vertical="center"/>
    </xf>
    <xf numFmtId="4" fontId="1" fillId="47" borderId="94" xfId="157" applyNumberFormat="1" applyFont="1" applyFill="1" applyBorder="1" applyAlignment="1">
      <alignment horizontal="left" vertical="center"/>
    </xf>
    <xf numFmtId="4" fontId="1" fillId="47" borderId="38" xfId="157" applyNumberFormat="1" applyFont="1" applyFill="1" applyBorder="1" applyAlignment="1">
      <alignment horizontal="left" vertical="center"/>
    </xf>
    <xf numFmtId="0" fontId="1" fillId="0" borderId="89" xfId="138" applyFont="1" applyFill="1" applyBorder="1" applyAlignment="1">
      <alignment horizontal="center" vertical="center"/>
    </xf>
    <xf numFmtId="0" fontId="1" fillId="0" borderId="6" xfId="138" applyFont="1" applyFill="1" applyBorder="1" applyAlignment="1">
      <alignment horizontal="center" vertical="center" wrapText="1"/>
    </xf>
    <xf numFmtId="0" fontId="1" fillId="0" borderId="6" xfId="138" applyFont="1" applyFill="1" applyBorder="1" applyAlignment="1">
      <alignment horizontal="left" vertical="center" wrapText="1"/>
    </xf>
    <xf numFmtId="4" fontId="1" fillId="0" borderId="6" xfId="138" applyNumberFormat="1" applyFont="1" applyFill="1" applyBorder="1" applyAlignment="1">
      <alignment horizontal="center" vertical="center" wrapText="1"/>
    </xf>
    <xf numFmtId="185" fontId="1" fillId="0" borderId="6" xfId="138" applyNumberFormat="1" applyFont="1" applyFill="1" applyBorder="1" applyAlignment="1">
      <alignment horizontal="center" vertical="center"/>
    </xf>
    <xf numFmtId="4" fontId="1" fillId="0" borderId="56" xfId="138" applyNumberFormat="1" applyFont="1" applyFill="1" applyBorder="1" applyAlignment="1">
      <alignment horizontal="center" vertical="center"/>
    </xf>
    <xf numFmtId="4" fontId="1" fillId="0" borderId="95" xfId="157" applyNumberFormat="1" applyFont="1" applyBorder="1" applyAlignment="1">
      <alignment horizontal="left" vertical="center" wrapText="1"/>
    </xf>
    <xf numFmtId="0" fontId="1" fillId="0" borderId="20" xfId="138" applyFont="1" applyFill="1" applyBorder="1" applyAlignment="1">
      <alignment horizontal="center" vertical="center"/>
    </xf>
    <xf numFmtId="185" fontId="1" fillId="0" borderId="5" xfId="138" applyNumberFormat="1" applyFont="1" applyFill="1" applyBorder="1" applyAlignment="1">
      <alignment horizontal="center" vertical="center"/>
    </xf>
    <xf numFmtId="4" fontId="1" fillId="0" borderId="1" xfId="138" applyNumberFormat="1" applyFont="1" applyFill="1" applyBorder="1" applyAlignment="1">
      <alignment horizontal="center" vertical="center"/>
    </xf>
    <xf numFmtId="0" fontId="1" fillId="0" borderId="8" xfId="138" applyFont="1" applyFill="1" applyBorder="1" applyAlignment="1">
      <alignment horizontal="center" vertical="center"/>
    </xf>
    <xf numFmtId="4" fontId="1" fillId="0" borderId="94" xfId="157" applyNumberFormat="1" applyFont="1" applyBorder="1" applyAlignment="1">
      <alignment horizontal="left" vertical="center" wrapText="1"/>
    </xf>
    <xf numFmtId="4" fontId="1" fillId="47" borderId="50" xfId="157" applyNumberFormat="1" applyFont="1" applyFill="1" applyBorder="1" applyAlignment="1">
      <alignment horizontal="left" vertical="center"/>
    </xf>
    <xf numFmtId="185" fontId="1" fillId="0" borderId="42" xfId="138" applyNumberFormat="1" applyFont="1" applyFill="1" applyBorder="1" applyAlignment="1">
      <alignment horizontal="center" vertical="center"/>
    </xf>
    <xf numFmtId="185" fontId="1" fillId="0" borderId="93" xfId="138" applyNumberFormat="1" applyFont="1" applyFill="1" applyBorder="1" applyAlignment="1">
      <alignment horizontal="center" vertical="center"/>
    </xf>
    <xf numFmtId="4" fontId="1" fillId="47" borderId="45" xfId="157" applyNumberFormat="1" applyFont="1" applyFill="1" applyBorder="1" applyAlignment="1">
      <alignment horizontal="left" vertical="center"/>
    </xf>
    <xf numFmtId="10" fontId="3" fillId="0" borderId="97" xfId="138" applyNumberFormat="1" applyFont="1" applyFill="1" applyBorder="1" applyAlignment="1">
      <alignment horizontal="center" vertical="center"/>
    </xf>
    <xf numFmtId="4" fontId="1" fillId="0" borderId="95" xfId="157" applyNumberFormat="1" applyFont="1" applyBorder="1" applyAlignment="1">
      <alignment horizontal="left" vertical="center"/>
    </xf>
    <xf numFmtId="4" fontId="3" fillId="49" borderId="42" xfId="138" applyNumberFormat="1" applyFont="1" applyFill="1" applyBorder="1" applyAlignment="1">
      <alignment horizontal="center" vertical="center"/>
    </xf>
    <xf numFmtId="4" fontId="3" fillId="49" borderId="93" xfId="138" applyNumberFormat="1" applyFont="1" applyFill="1" applyBorder="1" applyAlignment="1">
      <alignment horizontal="center" vertical="center"/>
    </xf>
    <xf numFmtId="4" fontId="1" fillId="47" borderId="44" xfId="157" applyNumberFormat="1" applyFont="1" applyFill="1" applyBorder="1" applyAlignment="1">
      <alignment horizontal="left" vertical="center"/>
    </xf>
    <xf numFmtId="10" fontId="3" fillId="0" borderId="0" xfId="138" applyNumberFormat="1" applyFont="1" applyFill="1" applyBorder="1" applyAlignment="1">
      <alignment horizontal="center" vertical="center"/>
    </xf>
    <xf numFmtId="0" fontId="1" fillId="0" borderId="0" xfId="138" applyFont="1" applyFill="1" applyAlignment="1">
      <alignment vertical="center"/>
    </xf>
    <xf numFmtId="0" fontId="1" fillId="0" borderId="38" xfId="138" applyFont="1" applyFill="1" applyBorder="1" applyAlignment="1">
      <alignment vertical="center"/>
    </xf>
    <xf numFmtId="0" fontId="3" fillId="0" borderId="40" xfId="138" applyFont="1" applyFill="1" applyBorder="1" applyAlignment="1">
      <alignment horizontal="center" vertical="center"/>
    </xf>
    <xf numFmtId="4" fontId="3" fillId="0" borderId="40" xfId="138" applyNumberFormat="1" applyFont="1" applyFill="1" applyBorder="1" applyAlignment="1">
      <alignment horizontal="center" vertical="center"/>
    </xf>
    <xf numFmtId="0" fontId="3" fillId="0" borderId="38" xfId="138" applyFont="1" applyFill="1" applyBorder="1" applyAlignment="1">
      <alignment horizontal="center" vertical="center"/>
    </xf>
    <xf numFmtId="186" fontId="3" fillId="0" borderId="38" xfId="138" applyNumberFormat="1" applyFont="1" applyFill="1" applyBorder="1" applyAlignment="1">
      <alignment horizontal="center" vertical="center"/>
    </xf>
    <xf numFmtId="186" fontId="3" fillId="0" borderId="39" xfId="138" applyNumberFormat="1" applyFont="1" applyFill="1" applyBorder="1" applyAlignment="1">
      <alignment horizontal="center" vertical="center"/>
    </xf>
    <xf numFmtId="10" fontId="1" fillId="0" borderId="0" xfId="157" applyNumberFormat="1" applyFont="1" applyAlignment="1">
      <alignment horizontal="center" vertical="center"/>
    </xf>
    <xf numFmtId="0" fontId="1" fillId="0" borderId="0" xfId="138" applyFont="1" applyFill="1" applyBorder="1" applyAlignment="1">
      <alignment horizontal="center" vertical="top"/>
    </xf>
    <xf numFmtId="0" fontId="1" fillId="0" borderId="0" xfId="138" applyFont="1" applyFill="1" applyBorder="1" applyAlignment="1">
      <alignment horizontal="justify" vertical="top" wrapText="1"/>
    </xf>
    <xf numFmtId="4" fontId="1" fillId="0" borderId="0" xfId="138" applyNumberFormat="1" applyFont="1" applyFill="1" applyBorder="1" applyAlignment="1">
      <alignment horizontal="center"/>
    </xf>
    <xf numFmtId="186" fontId="1" fillId="0" borderId="0" xfId="138" applyNumberFormat="1" applyFont="1" applyFill="1" applyBorder="1" applyAlignment="1">
      <alignment horizontal="left"/>
    </xf>
    <xf numFmtId="187" fontId="1" fillId="0" borderId="0" xfId="138" applyNumberFormat="1" applyFont="1" applyFill="1" applyBorder="1" applyAlignment="1">
      <alignment horizontal="left"/>
    </xf>
    <xf numFmtId="14" fontId="1" fillId="0" borderId="0" xfId="138" applyNumberFormat="1" applyFont="1" applyFill="1" applyBorder="1" applyAlignment="1">
      <alignment horizontal="center" vertical="top"/>
    </xf>
    <xf numFmtId="188" fontId="1" fillId="0" borderId="0" xfId="138" applyNumberFormat="1" applyFont="1" applyFill="1" applyBorder="1" applyAlignment="1">
      <alignment horizontal="justify" vertical="top" wrapText="1"/>
    </xf>
    <xf numFmtId="14" fontId="3" fillId="0" borderId="0" xfId="138" quotePrefix="1" applyNumberFormat="1" applyFont="1" applyFill="1" applyBorder="1" applyAlignment="1">
      <alignment horizontal="center" vertical="top"/>
    </xf>
    <xf numFmtId="0" fontId="3" fillId="0" borderId="0" xfId="138" applyFont="1" applyFill="1" applyBorder="1" applyAlignment="1">
      <alignment horizontal="justify" vertical="top" wrapText="1"/>
    </xf>
    <xf numFmtId="4" fontId="3" fillId="0" borderId="0" xfId="138" applyNumberFormat="1" applyFont="1" applyFill="1" applyBorder="1" applyAlignment="1">
      <alignment horizontal="center"/>
    </xf>
    <xf numFmtId="187" fontId="3" fillId="0" borderId="0" xfId="138" applyNumberFormat="1" applyFont="1" applyFill="1" applyBorder="1" applyAlignment="1">
      <alignment horizontal="left"/>
    </xf>
    <xf numFmtId="0" fontId="3" fillId="0" borderId="0" xfId="138" applyFont="1" applyFill="1" applyBorder="1" applyAlignment="1">
      <alignment horizontal="center" vertical="top"/>
    </xf>
    <xf numFmtId="0" fontId="1" fillId="0" borderId="0" xfId="138" applyFont="1" applyFill="1" applyBorder="1" applyAlignment="1">
      <alignment horizontal="center"/>
    </xf>
    <xf numFmtId="0" fontId="1" fillId="0" borderId="0" xfId="138" applyFont="1" applyFill="1" applyBorder="1"/>
    <xf numFmtId="0" fontId="3" fillId="0" borderId="0" xfId="138" applyFont="1" applyFill="1" applyBorder="1" applyAlignment="1">
      <alignment horizontal="center"/>
    </xf>
    <xf numFmtId="0" fontId="1" fillId="0" borderId="0" xfId="138" applyFont="1" applyFill="1" applyBorder="1" applyAlignment="1">
      <alignment horizontal="left" vertical="top" wrapText="1"/>
    </xf>
    <xf numFmtId="0" fontId="3" fillId="0" borderId="0" xfId="138" applyFont="1" applyFill="1" applyBorder="1" applyAlignment="1">
      <alignment horizontal="left" vertical="top"/>
    </xf>
    <xf numFmtId="0" fontId="3" fillId="0" borderId="0" xfId="138" applyFont="1" applyFill="1" applyBorder="1" applyAlignment="1">
      <alignment horizontal="left" vertical="top" wrapText="1"/>
    </xf>
    <xf numFmtId="0" fontId="1" fillId="0" borderId="0" xfId="138" applyFont="1" applyFill="1"/>
    <xf numFmtId="0" fontId="3" fillId="0" borderId="8" xfId="138" applyFont="1" applyFill="1" applyBorder="1" applyAlignment="1">
      <alignment horizontal="center" vertical="center"/>
    </xf>
    <xf numFmtId="0" fontId="1" fillId="0" borderId="5" xfId="138" applyFont="1" applyFill="1" applyBorder="1" applyAlignment="1">
      <alignment horizontal="center" vertical="center" wrapText="1"/>
    </xf>
    <xf numFmtId="0" fontId="1" fillId="0" borderId="5" xfId="138" applyFont="1" applyFill="1" applyBorder="1" applyAlignment="1">
      <alignment horizontal="left" vertical="center" wrapText="1"/>
    </xf>
    <xf numFmtId="10" fontId="1" fillId="0" borderId="5" xfId="138" applyNumberFormat="1" applyFont="1" applyFill="1" applyBorder="1" applyAlignment="1">
      <alignment horizontal="center" vertical="center" wrapText="1"/>
    </xf>
    <xf numFmtId="9" fontId="1" fillId="0" borderId="5" xfId="138" applyNumberFormat="1" applyFont="1" applyFill="1" applyBorder="1" applyAlignment="1">
      <alignment horizontal="center" vertical="center" wrapText="1"/>
    </xf>
    <xf numFmtId="4" fontId="1" fillId="0" borderId="5" xfId="138" applyNumberFormat="1" applyFont="1" applyFill="1" applyBorder="1" applyAlignment="1">
      <alignment horizontal="center" vertical="center" wrapText="1"/>
    </xf>
    <xf numFmtId="185" fontId="3" fillId="0" borderId="5" xfId="138" applyNumberFormat="1" applyFont="1" applyFill="1" applyBorder="1" applyAlignment="1">
      <alignment horizontal="center" vertical="center"/>
    </xf>
    <xf numFmtId="4" fontId="3" fillId="0" borderId="1" xfId="138" applyNumberFormat="1" applyFont="1" applyFill="1" applyBorder="1" applyAlignment="1">
      <alignment horizontal="center" vertical="center"/>
    </xf>
    <xf numFmtId="0" fontId="3" fillId="0" borderId="5" xfId="138" applyFont="1" applyFill="1" applyBorder="1" applyAlignment="1">
      <alignment horizontal="center" vertical="center" wrapText="1"/>
    </xf>
    <xf numFmtId="4" fontId="3" fillId="0" borderId="5" xfId="138" applyNumberFormat="1" applyFont="1" applyFill="1" applyBorder="1" applyAlignment="1">
      <alignment horizontal="center" vertical="center" wrapText="1"/>
    </xf>
    <xf numFmtId="9" fontId="3" fillId="0" borderId="5" xfId="138" applyNumberFormat="1" applyFont="1" applyFill="1" applyBorder="1" applyAlignment="1">
      <alignment horizontal="center" vertical="center" wrapText="1"/>
    </xf>
    <xf numFmtId="182" fontId="1" fillId="0" borderId="5" xfId="51" applyNumberFormat="1" applyFont="1" applyBorder="1" applyAlignment="1">
      <alignment horizontal="center" vertical="center"/>
    </xf>
    <xf numFmtId="4" fontId="1" fillId="0" borderId="5" xfId="51" applyNumberFormat="1" applyFont="1" applyBorder="1" applyAlignment="1">
      <alignment horizontal="center" vertical="center"/>
    </xf>
    <xf numFmtId="182" fontId="1" fillId="0" borderId="18" xfId="51" applyNumberFormat="1" applyFont="1" applyBorder="1" applyAlignment="1">
      <alignment horizontal="center" vertical="center"/>
    </xf>
    <xf numFmtId="2" fontId="3" fillId="0" borderId="5" xfId="138" applyNumberFormat="1" applyFont="1" applyFill="1" applyBorder="1" applyAlignment="1">
      <alignment horizontal="center" vertical="center" wrapText="1"/>
    </xf>
    <xf numFmtId="4" fontId="1" fillId="0" borderId="44" xfId="157" applyNumberFormat="1" applyFont="1" applyBorder="1" applyAlignment="1">
      <alignment horizontal="left" vertical="center" wrapText="1"/>
    </xf>
    <xf numFmtId="0" fontId="44" fillId="0" borderId="98" xfId="0" applyFont="1" applyBorder="1"/>
    <xf numFmtId="178" fontId="44" fillId="0" borderId="98" xfId="0" applyNumberFormat="1" applyFont="1" applyBorder="1" applyAlignment="1">
      <alignment horizontal="center"/>
    </xf>
    <xf numFmtId="0" fontId="31" fillId="0" borderId="98" xfId="198" applyBorder="1"/>
    <xf numFmtId="9" fontId="31" fillId="0" borderId="9"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0" xfId="0" applyNumberFormat="1" applyFont="1" applyAlignment="1">
      <alignment horizontal="center" vertical="center"/>
    </xf>
    <xf numFmtId="0" fontId="50" fillId="2" borderId="20" xfId="1" applyFont="1" applyFill="1" applyBorder="1" applyAlignment="1">
      <alignment horizontal="center" vertical="center" wrapText="1"/>
    </xf>
    <xf numFmtId="0" fontId="50" fillId="2" borderId="7" xfId="1" applyFont="1" applyFill="1" applyBorder="1" applyAlignment="1">
      <alignment horizontal="center" vertical="center" wrapText="1"/>
    </xf>
    <xf numFmtId="2" fontId="50" fillId="2" borderId="7" xfId="1" applyNumberFormat="1" applyFont="1" applyFill="1" applyBorder="1" applyAlignment="1">
      <alignment horizontal="center" vertical="center" wrapText="1"/>
    </xf>
    <xf numFmtId="4" fontId="50" fillId="2" borderId="55" xfId="1" applyNumberFormat="1" applyFont="1" applyFill="1" applyBorder="1" applyAlignment="1">
      <alignment horizontal="center" vertical="center" wrapText="1"/>
    </xf>
    <xf numFmtId="4" fontId="50" fillId="2" borderId="22"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9" fontId="1" fillId="0" borderId="0" xfId="51" applyNumberFormat="1" applyFont="1" applyFill="1" applyAlignment="1">
      <alignment vertical="center"/>
    </xf>
    <xf numFmtId="190" fontId="3" fillId="0" borderId="48" xfId="51" applyNumberFormat="1" applyFont="1" applyFill="1" applyBorder="1" applyAlignment="1">
      <alignment horizontal="center" vertical="center"/>
    </xf>
    <xf numFmtId="4" fontId="4" fillId="0" borderId="18" xfId="0" applyNumberFormat="1" applyFont="1" applyBorder="1" applyAlignment="1">
      <alignment horizontal="center" vertical="center"/>
    </xf>
    <xf numFmtId="4" fontId="6" fillId="0" borderId="18" xfId="0" applyNumberFormat="1" applyFont="1" applyBorder="1" applyAlignment="1">
      <alignment horizontal="center" vertical="center"/>
    </xf>
    <xf numFmtId="0" fontId="4" fillId="0" borderId="90" xfId="0" applyFont="1" applyBorder="1" applyAlignment="1">
      <alignment horizontal="center" vertical="center"/>
    </xf>
    <xf numFmtId="4" fontId="4" fillId="0" borderId="92" xfId="0" applyNumberFormat="1" applyFont="1" applyBorder="1" applyAlignment="1">
      <alignment horizontal="center" vertical="center"/>
    </xf>
    <xf numFmtId="0" fontId="4" fillId="0" borderId="16" xfId="0" applyFont="1" applyBorder="1" applyAlignment="1">
      <alignment horizontal="left" vertical="center"/>
    </xf>
    <xf numFmtId="0" fontId="52" fillId="0" borderId="5" xfId="0" applyFont="1" applyBorder="1" applyAlignment="1">
      <alignment horizontal="left" vertical="center"/>
    </xf>
    <xf numFmtId="0" fontId="52" fillId="0" borderId="0" xfId="0" applyFont="1" applyAlignment="1">
      <alignment horizontal="center" vertical="center"/>
    </xf>
    <xf numFmtId="0" fontId="52" fillId="0" borderId="0" xfId="0" applyFont="1"/>
    <xf numFmtId="2" fontId="52" fillId="0" borderId="0" xfId="0" applyNumberFormat="1" applyFont="1" applyAlignment="1">
      <alignment horizontal="center" vertical="center"/>
    </xf>
    <xf numFmtId="4" fontId="52" fillId="0" borderId="0" xfId="0" applyNumberFormat="1" applyFont="1" applyAlignment="1">
      <alignment horizontal="center" vertical="center"/>
    </xf>
    <xf numFmtId="0" fontId="54" fillId="0" borderId="0" xfId="0" applyFont="1"/>
    <xf numFmtId="0" fontId="52" fillId="0" borderId="5" xfId="0" applyFont="1" applyBorder="1" applyAlignment="1">
      <alignment horizontal="center" vertical="center"/>
    </xf>
    <xf numFmtId="2" fontId="52" fillId="0" borderId="5" xfId="0" applyNumberFormat="1" applyFont="1" applyBorder="1" applyAlignment="1">
      <alignment horizontal="center" vertical="center"/>
    </xf>
    <xf numFmtId="4" fontId="52" fillId="0" borderId="5" xfId="0" applyNumberFormat="1" applyFont="1" applyBorder="1" applyAlignment="1">
      <alignment horizontal="center" vertical="center"/>
    </xf>
    <xf numFmtId="0" fontId="52" fillId="0" borderId="5" xfId="0" applyFont="1" applyBorder="1" applyAlignment="1">
      <alignment wrapText="1"/>
    </xf>
    <xf numFmtId="4" fontId="52" fillId="0" borderId="1" xfId="0" applyNumberFormat="1" applyFont="1" applyBorder="1" applyAlignment="1">
      <alignment horizontal="center" vertical="center"/>
    </xf>
    <xf numFmtId="0" fontId="54" fillId="0" borderId="52" xfId="0" applyFont="1" applyBorder="1" applyAlignment="1">
      <alignment horizontal="center" vertical="center"/>
    </xf>
    <xf numFmtId="0" fontId="54" fillId="0" borderId="53" xfId="0" applyFont="1" applyBorder="1" applyAlignment="1">
      <alignment horizontal="center" vertical="center"/>
    </xf>
    <xf numFmtId="0" fontId="54" fillId="0" borderId="51" xfId="0" applyFont="1" applyBorder="1" applyAlignment="1">
      <alignment horizontal="center" vertical="center"/>
    </xf>
    <xf numFmtId="4" fontId="52" fillId="0" borderId="0" xfId="0" applyNumberFormat="1" applyFont="1"/>
    <xf numFmtId="0" fontId="52" fillId="0" borderId="0" xfId="0" applyFont="1" applyAlignment="1">
      <alignment vertical="center"/>
    </xf>
    <xf numFmtId="0" fontId="52" fillId="0" borderId="0" xfId="0" applyFont="1" applyBorder="1" applyAlignment="1">
      <alignment vertical="center"/>
    </xf>
    <xf numFmtId="4" fontId="52" fillId="0" borderId="8" xfId="0" applyNumberFormat="1" applyFont="1" applyBorder="1" applyAlignment="1">
      <alignment vertical="center"/>
    </xf>
    <xf numFmtId="4" fontId="52" fillId="0" borderId="5" xfId="0" applyNumberFormat="1" applyFont="1" applyBorder="1" applyAlignment="1">
      <alignment vertical="center"/>
    </xf>
    <xf numFmtId="4" fontId="52" fillId="0" borderId="18" xfId="0" applyNumberFormat="1" applyFont="1" applyBorder="1" applyAlignment="1">
      <alignment vertical="center"/>
    </xf>
    <xf numFmtId="0" fontId="53" fillId="2" borderId="87" xfId="1" applyFont="1" applyFill="1" applyBorder="1" applyAlignment="1">
      <alignment horizontal="center" vertical="center" wrapText="1"/>
    </xf>
    <xf numFmtId="0" fontId="53" fillId="2" borderId="88" xfId="1" applyFont="1" applyFill="1" applyBorder="1" applyAlignment="1">
      <alignment horizontal="center" vertical="center" wrapText="1"/>
    </xf>
    <xf numFmtId="2" fontId="53" fillId="2" borderId="88" xfId="1" applyNumberFormat="1" applyFont="1" applyFill="1" applyBorder="1" applyAlignment="1">
      <alignment horizontal="center" vertical="center" wrapText="1"/>
    </xf>
    <xf numFmtId="4" fontId="53" fillId="2" borderId="101" xfId="1" applyNumberFormat="1" applyFont="1" applyFill="1" applyBorder="1" applyAlignment="1">
      <alignment horizontal="center" vertical="center" wrapText="1"/>
    </xf>
    <xf numFmtId="0" fontId="52" fillId="0" borderId="90" xfId="0" applyFont="1" applyBorder="1" applyAlignment="1">
      <alignment horizontal="center" vertical="center"/>
    </xf>
    <xf numFmtId="0" fontId="52" fillId="0" borderId="16" xfId="0" applyFont="1" applyBorder="1" applyAlignment="1">
      <alignment horizontal="left" vertical="center"/>
    </xf>
    <xf numFmtId="0" fontId="52" fillId="0" borderId="16" xfId="0" applyFont="1" applyBorder="1"/>
    <xf numFmtId="0" fontId="52" fillId="0" borderId="16" xfId="0" applyFont="1" applyBorder="1" applyAlignment="1">
      <alignment horizontal="center" vertical="center"/>
    </xf>
    <xf numFmtId="2" fontId="52" fillId="0" borderId="16" xfId="0" applyNumberFormat="1" applyFont="1" applyBorder="1" applyAlignment="1">
      <alignment horizontal="center" vertical="center"/>
    </xf>
    <xf numFmtId="4" fontId="52" fillId="0" borderId="92" xfId="0" applyNumberFormat="1" applyFont="1" applyBorder="1" applyAlignment="1">
      <alignment horizontal="center" vertical="center"/>
    </xf>
    <xf numFmtId="0" fontId="52" fillId="0" borderId="16" xfId="0" applyFont="1" applyBorder="1" applyAlignment="1">
      <alignment vertical="center"/>
    </xf>
    <xf numFmtId="0" fontId="52" fillId="0" borderId="92" xfId="0" applyFont="1" applyBorder="1" applyAlignment="1">
      <alignment vertical="center"/>
    </xf>
    <xf numFmtId="0" fontId="0" fillId="0" borderId="0" xfId="0" applyFill="1"/>
    <xf numFmtId="0" fontId="54" fillId="0" borderId="5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53" xfId="0" applyFont="1" applyFill="1" applyBorder="1" applyAlignment="1">
      <alignment horizontal="center" vertical="center" wrapText="1"/>
    </xf>
    <xf numFmtId="0" fontId="52" fillId="0" borderId="8" xfId="0" applyFont="1" applyBorder="1" applyAlignment="1">
      <alignment horizontal="left" vertical="center"/>
    </xf>
    <xf numFmtId="4" fontId="52" fillId="0" borderId="18" xfId="0" applyNumberFormat="1" applyFont="1" applyFill="1" applyBorder="1" applyAlignment="1">
      <alignment horizontal="center" vertical="center"/>
    </xf>
    <xf numFmtId="0" fontId="54" fillId="0" borderId="46" xfId="0" applyFont="1" applyBorder="1" applyAlignment="1">
      <alignment horizontal="left" vertical="center"/>
    </xf>
    <xf numFmtId="4" fontId="54" fillId="0" borderId="47" xfId="0" applyNumberFormat="1" applyFont="1" applyBorder="1" applyAlignment="1">
      <alignment horizontal="center" vertical="center"/>
    </xf>
    <xf numFmtId="4" fontId="54" fillId="0" borderId="48" xfId="0" applyNumberFormat="1" applyFont="1" applyBorder="1" applyAlignment="1">
      <alignment horizontal="center" vertical="center"/>
    </xf>
    <xf numFmtId="0" fontId="52" fillId="0" borderId="38" xfId="0" applyFont="1" applyFill="1" applyBorder="1" applyAlignment="1">
      <alignment horizontal="left" vertical="center"/>
    </xf>
    <xf numFmtId="10" fontId="4" fillId="0" borderId="0" xfId="0" applyNumberFormat="1" applyFont="1"/>
    <xf numFmtId="0" fontId="52" fillId="0" borderId="8" xfId="0" applyFont="1" applyBorder="1" applyAlignment="1">
      <alignment horizontal="center" vertical="center"/>
    </xf>
    <xf numFmtId="191" fontId="1" fillId="0" borderId="0" xfId="138" applyNumberFormat="1" applyFont="1" applyFill="1" applyBorder="1" applyAlignment="1">
      <alignment horizontal="center"/>
    </xf>
    <xf numFmtId="171" fontId="1" fillId="0" borderId="61" xfId="51" applyNumberFormat="1" applyFont="1" applyFill="1" applyBorder="1" applyAlignment="1" applyProtection="1">
      <alignment horizontal="center" vertical="center"/>
      <protection locked="0"/>
    </xf>
    <xf numFmtId="0" fontId="1" fillId="0" borderId="0" xfId="51" applyFont="1" applyFill="1" applyBorder="1" applyAlignment="1">
      <alignment horizontal="left" vertical="center"/>
    </xf>
    <xf numFmtId="4" fontId="3" fillId="0" borderId="52" xfId="51" quotePrefix="1" applyNumberFormat="1" applyFont="1" applyFill="1" applyBorder="1" applyAlignment="1">
      <alignment horizontal="center" vertical="center"/>
    </xf>
    <xf numFmtId="4" fontId="3" fillId="0" borderId="52" xfId="51" applyNumberFormat="1" applyFont="1" applyFill="1" applyBorder="1" applyAlignment="1">
      <alignment horizontal="center" vertical="center"/>
    </xf>
    <xf numFmtId="4" fontId="1" fillId="0" borderId="12" xfId="51" quotePrefix="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 fontId="1" fillId="0" borderId="15" xfId="51" applyNumberFormat="1" applyFont="1" applyFill="1" applyBorder="1" applyAlignment="1">
      <alignment horizontal="center" vertical="center"/>
    </xf>
    <xf numFmtId="44" fontId="1" fillId="0" borderId="47" xfId="201" applyFont="1" applyFill="1" applyBorder="1" applyAlignment="1">
      <alignment horizontal="center" vertical="center"/>
    </xf>
    <xf numFmtId="44" fontId="3" fillId="0" borderId="47" xfId="201" applyFont="1" applyFill="1" applyBorder="1" applyAlignment="1">
      <alignment horizontal="center" vertical="center"/>
    </xf>
    <xf numFmtId="4" fontId="1" fillId="0" borderId="54" xfId="51" applyNumberFormat="1" applyFont="1" applyFill="1" applyBorder="1" applyAlignment="1">
      <alignment vertical="center"/>
    </xf>
    <xf numFmtId="4" fontId="1" fillId="0" borderId="92" xfId="51" applyNumberFormat="1" applyFont="1" applyFill="1" applyBorder="1" applyAlignment="1">
      <alignment horizontal="center" vertical="center"/>
    </xf>
    <xf numFmtId="44" fontId="1" fillId="0" borderId="0" xfId="201" applyFont="1" applyFill="1" applyBorder="1" applyAlignment="1">
      <alignment horizontal="center" vertical="center"/>
    </xf>
    <xf numFmtId="44" fontId="3" fillId="0" borderId="0" xfId="201" applyFont="1" applyFill="1" applyBorder="1" applyAlignment="1">
      <alignment horizontal="center" vertical="center"/>
    </xf>
    <xf numFmtId="4" fontId="3" fillId="0" borderId="46" xfId="51" applyNumberFormat="1" applyFont="1" applyFill="1" applyBorder="1" applyAlignment="1">
      <alignment horizontal="center" vertical="center"/>
    </xf>
    <xf numFmtId="2" fontId="1" fillId="0" borderId="40" xfId="0" applyNumberFormat="1" applyFont="1" applyBorder="1" applyAlignment="1">
      <alignment horizontal="center"/>
    </xf>
    <xf numFmtId="43" fontId="56" fillId="0" borderId="5" xfId="202" applyFont="1" applyBorder="1" applyAlignment="1">
      <alignment vertical="center"/>
    </xf>
    <xf numFmtId="43" fontId="56" fillId="0" borderId="0" xfId="202" applyFont="1" applyAlignment="1">
      <alignment vertical="center"/>
    </xf>
    <xf numFmtId="1" fontId="55" fillId="0" borderId="47" xfId="140" applyNumberFormat="1" applyFont="1" applyBorder="1" applyAlignment="1">
      <alignment vertical="center"/>
    </xf>
    <xf numFmtId="1" fontId="55" fillId="0" borderId="47" xfId="140" applyNumberFormat="1" applyFont="1" applyBorder="1" applyAlignment="1">
      <alignment vertical="center" wrapText="1"/>
    </xf>
    <xf numFmtId="1" fontId="55" fillId="0" borderId="5" xfId="140" applyNumberFormat="1" applyFont="1" applyFill="1" applyBorder="1" applyAlignment="1">
      <alignment vertical="center"/>
    </xf>
    <xf numFmtId="1" fontId="55" fillId="0" borderId="5" xfId="140" applyNumberFormat="1" applyFont="1" applyFill="1" applyBorder="1" applyAlignment="1">
      <alignment vertical="center" wrapText="1"/>
    </xf>
    <xf numFmtId="4" fontId="54" fillId="0" borderId="39" xfId="0" applyNumberFormat="1" applyFont="1" applyBorder="1" applyAlignment="1">
      <alignment horizontal="center"/>
    </xf>
    <xf numFmtId="0" fontId="54" fillId="0" borderId="40" xfId="0" applyFont="1" applyBorder="1" applyAlignment="1">
      <alignment horizontal="center"/>
    </xf>
    <xf numFmtId="0" fontId="54" fillId="0" borderId="41" xfId="0" applyFont="1" applyBorder="1" applyAlignment="1">
      <alignment horizont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25" borderId="8"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11" xfId="1" applyFont="1" applyBorder="1" applyAlignment="1">
      <alignment horizontal="center" vertical="center"/>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8" fillId="25" borderId="20"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8" fillId="0" borderId="55"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100" xfId="1" applyFont="1" applyFill="1" applyBorder="1" applyAlignment="1">
      <alignment horizontal="center" vertical="center" wrapText="1"/>
    </xf>
    <xf numFmtId="0" fontId="52" fillId="0" borderId="8" xfId="0" applyFont="1" applyBorder="1" applyAlignment="1">
      <alignment horizontal="center" vertical="center"/>
    </xf>
    <xf numFmtId="0" fontId="52"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48" fillId="0" borderId="1" xfId="51" applyFont="1" applyFill="1" applyBorder="1" applyAlignment="1">
      <alignment horizontal="left" vertical="center"/>
    </xf>
    <xf numFmtId="0" fontId="48" fillId="0" borderId="2" xfId="51" applyFont="1" applyFill="1" applyBorder="1" applyAlignment="1">
      <alignment horizontal="left" vertical="center"/>
    </xf>
    <xf numFmtId="0" fontId="48"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9" xfId="51" applyFill="1" applyBorder="1" applyAlignment="1">
      <alignment horizontal="left" vertical="center"/>
    </xf>
    <xf numFmtId="0" fontId="1" fillId="0" borderId="59" xfId="51" applyFill="1" applyBorder="1" applyAlignment="1">
      <alignment horizontal="left" vertical="center"/>
    </xf>
    <xf numFmtId="0" fontId="1" fillId="0" borderId="0" xfId="51" applyFill="1" applyBorder="1" applyAlignment="1">
      <alignment horizontal="center" vertical="center"/>
    </xf>
    <xf numFmtId="0" fontId="1" fillId="0" borderId="57" xfId="51" applyFill="1" applyBorder="1" applyAlignment="1">
      <alignment horizontal="center" vertical="center"/>
    </xf>
    <xf numFmtId="0" fontId="3" fillId="0" borderId="0" xfId="51" applyFont="1" applyFill="1" applyBorder="1" applyAlignment="1">
      <alignment horizontal="center"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9" xfId="51" applyFill="1" applyBorder="1" applyAlignment="1">
      <alignment horizontal="center" vertical="center" wrapText="1"/>
    </xf>
    <xf numFmtId="0" fontId="1" fillId="0" borderId="59" xfId="51" applyFill="1" applyBorder="1" applyAlignment="1">
      <alignment horizontal="center" vertical="center" wrapText="1"/>
    </xf>
    <xf numFmtId="0" fontId="1" fillId="0" borderId="0" xfId="51" applyFill="1" applyBorder="1" applyAlignment="1">
      <alignment horizontal="left" vertical="center"/>
    </xf>
    <xf numFmtId="0" fontId="1" fillId="0" borderId="57" xfId="51" applyFill="1" applyBorder="1" applyAlignment="1">
      <alignment horizontal="left" vertical="center"/>
    </xf>
    <xf numFmtId="0" fontId="3" fillId="0" borderId="55" xfId="51" applyFont="1" applyFill="1" applyBorder="1" applyAlignment="1">
      <alignment horizontal="left" vertical="center"/>
    </xf>
    <xf numFmtId="0" fontId="3" fillId="0" borderId="4" xfId="51" applyFont="1" applyFill="1" applyBorder="1" applyAlignment="1">
      <alignment horizontal="left" vertical="center"/>
    </xf>
    <xf numFmtId="0" fontId="3" fillId="0" borderId="60" xfId="51" applyFont="1" applyFill="1" applyBorder="1" applyAlignment="1">
      <alignment horizontal="left" vertical="center"/>
    </xf>
    <xf numFmtId="0" fontId="1" fillId="0" borderId="5" xfId="51" applyFont="1" applyFill="1" applyBorder="1" applyAlignment="1">
      <alignment horizontal="left" vertical="center"/>
    </xf>
    <xf numFmtId="0" fontId="3" fillId="48"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4" fontId="28" fillId="0" borderId="8"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46" xfId="51" applyNumberFormat="1" applyFont="1" applyFill="1" applyBorder="1" applyAlignment="1">
      <alignment horizontal="left" vertical="center"/>
    </xf>
    <xf numFmtId="4" fontId="28" fillId="0" borderId="47"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0" borderId="9"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58" xfId="51" applyNumberFormat="1" applyFont="1" applyFill="1" applyBorder="1" applyAlignment="1">
      <alignment horizontal="left" vertical="center"/>
    </xf>
    <xf numFmtId="4" fontId="3" fillId="0" borderId="9"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55"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60" xfId="51" applyFont="1" applyFill="1" applyBorder="1" applyAlignment="1">
      <alignment horizontal="left" vertical="center"/>
    </xf>
    <xf numFmtId="0" fontId="3" fillId="0" borderId="55"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60" xfId="51" applyFont="1" applyFill="1" applyBorder="1" applyAlignment="1">
      <alignment horizontal="center" vertical="center"/>
    </xf>
    <xf numFmtId="0" fontId="51" fillId="0" borderId="0" xfId="51" applyFont="1" applyFill="1" applyAlignment="1">
      <alignment horizontal="center" wrapText="1"/>
    </xf>
    <xf numFmtId="4" fontId="3" fillId="0" borderId="52" xfId="51" applyNumberFormat="1" applyFont="1" applyFill="1" applyBorder="1" applyAlignment="1">
      <alignment horizontal="center" vertical="center"/>
    </xf>
    <xf numFmtId="4" fontId="3" fillId="0" borderId="51" xfId="51" applyNumberFormat="1" applyFont="1" applyFill="1" applyBorder="1" applyAlignment="1">
      <alignment horizontal="center" vertical="center"/>
    </xf>
    <xf numFmtId="4" fontId="3" fillId="0" borderId="8"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0" fontId="47" fillId="0" borderId="39" xfId="0" applyFont="1" applyBorder="1" applyAlignment="1">
      <alignment horizontal="left" vertical="top" wrapText="1"/>
    </xf>
    <xf numFmtId="0" fontId="47" fillId="0" borderId="40" xfId="0" applyFont="1" applyBorder="1" applyAlignment="1">
      <alignment horizontal="left" vertical="top" wrapText="1"/>
    </xf>
    <xf numFmtId="0" fontId="47" fillId="0" borderId="41" xfId="0" applyFont="1" applyBorder="1" applyAlignment="1">
      <alignment horizontal="left" vertical="top"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84" xfId="0" applyFont="1" applyBorder="1" applyAlignment="1">
      <alignment horizontal="center"/>
    </xf>
    <xf numFmtId="0" fontId="4" fillId="0" borderId="85" xfId="0" applyFont="1" applyBorder="1" applyAlignment="1">
      <alignment horizontal="center"/>
    </xf>
    <xf numFmtId="0" fontId="4" fillId="0" borderId="86" xfId="0" applyFont="1" applyBorder="1" applyAlignment="1">
      <alignment horizontal="center"/>
    </xf>
    <xf numFmtId="0" fontId="4" fillId="0" borderId="12" xfId="0" applyFont="1" applyBorder="1" applyAlignment="1">
      <alignment horizontal="center"/>
    </xf>
    <xf numFmtId="0" fontId="6" fillId="0" borderId="84" xfId="0" applyFont="1" applyFill="1" applyBorder="1" applyAlignment="1">
      <alignment horizontal="center"/>
    </xf>
    <xf numFmtId="0" fontId="6" fillId="0" borderId="85" xfId="0" applyFont="1" applyFill="1" applyBorder="1" applyAlignment="1">
      <alignment horizontal="center"/>
    </xf>
    <xf numFmtId="0" fontId="6" fillId="0" borderId="86" xfId="0" applyFont="1" applyFill="1" applyBorder="1" applyAlignment="1">
      <alignment horizontal="center"/>
    </xf>
    <xf numFmtId="0" fontId="4" fillId="0" borderId="5" xfId="0" applyFont="1" applyBorder="1" applyAlignment="1">
      <alignment horizontal="center"/>
    </xf>
    <xf numFmtId="0" fontId="6" fillId="49" borderId="39" xfId="0" applyFont="1" applyFill="1" applyBorder="1" applyAlignment="1">
      <alignment horizontal="center"/>
    </xf>
    <xf numFmtId="0" fontId="6" fillId="49" borderId="40" xfId="0" applyFont="1" applyFill="1" applyBorder="1" applyAlignment="1">
      <alignment horizontal="center"/>
    </xf>
    <xf numFmtId="0" fontId="6" fillId="49" borderId="43" xfId="0" applyFont="1" applyFill="1" applyBorder="1" applyAlignment="1">
      <alignment horizontal="center"/>
    </xf>
    <xf numFmtId="0" fontId="41" fillId="0" borderId="36" xfId="51" applyFont="1" applyBorder="1" applyAlignment="1">
      <alignment horizontal="center" vertical="center"/>
    </xf>
    <xf numFmtId="0" fontId="41" fillId="0" borderId="42" xfId="51" applyFont="1" applyBorder="1" applyAlignment="1">
      <alignment horizontal="center" vertical="center"/>
    </xf>
    <xf numFmtId="0" fontId="41" fillId="0" borderId="37" xfId="51" applyFont="1" applyBorder="1" applyAlignment="1">
      <alignment horizontal="center" vertical="center"/>
    </xf>
    <xf numFmtId="0" fontId="3" fillId="0" borderId="46" xfId="51" applyFont="1" applyBorder="1" applyAlignment="1">
      <alignment horizontal="center" wrapText="1"/>
    </xf>
    <xf numFmtId="0" fontId="3" fillId="0" borderId="47" xfId="51" applyFont="1" applyBorder="1" applyAlignment="1">
      <alignment horizontal="center" wrapText="1"/>
    </xf>
    <xf numFmtId="0" fontId="1" fillId="0" borderId="0" xfId="51" applyFont="1" applyFill="1" applyAlignment="1">
      <alignment horizontal="left" vertical="distributed"/>
    </xf>
    <xf numFmtId="0" fontId="3" fillId="0" borderId="39" xfId="138" applyFont="1" applyFill="1" applyBorder="1" applyAlignment="1">
      <alignment horizontal="center" vertical="center"/>
    </xf>
    <xf numFmtId="0" fontId="3" fillId="0" borderId="40" xfId="138" applyFont="1" applyFill="1" applyBorder="1" applyAlignment="1">
      <alignment horizontal="center" vertical="center"/>
    </xf>
    <xf numFmtId="0" fontId="3" fillId="0" borderId="43" xfId="138" applyFont="1" applyFill="1" applyBorder="1" applyAlignment="1">
      <alignment horizontal="center" vertical="center"/>
    </xf>
    <xf numFmtId="0" fontId="3" fillId="48" borderId="39" xfId="138" applyFont="1" applyFill="1" applyBorder="1" applyAlignment="1">
      <alignment horizontal="center" vertical="center" wrapText="1"/>
    </xf>
    <xf numFmtId="0" fontId="3" fillId="48" borderId="40" xfId="138" applyFont="1" applyFill="1" applyBorder="1" applyAlignment="1">
      <alignment horizontal="center" vertical="center" wrapText="1"/>
    </xf>
    <xf numFmtId="0" fontId="3" fillId="48" borderId="41" xfId="138" applyFont="1" applyFill="1" applyBorder="1" applyAlignment="1">
      <alignment horizontal="center" vertical="center" wrapText="1"/>
    </xf>
    <xf numFmtId="0" fontId="3" fillId="47" borderId="93" xfId="138" applyFont="1" applyFill="1" applyBorder="1" applyAlignment="1">
      <alignment horizontal="left" vertical="center" wrapText="1"/>
    </xf>
    <xf numFmtId="0" fontId="3" fillId="47" borderId="43" xfId="138" applyFont="1" applyFill="1" applyBorder="1" applyAlignment="1">
      <alignment horizontal="left" vertical="center" wrapText="1"/>
    </xf>
    <xf numFmtId="0" fontId="3" fillId="0" borderId="54" xfId="138" applyFont="1" applyFill="1" applyBorder="1" applyAlignment="1">
      <alignment horizontal="center" vertical="center"/>
    </xf>
    <xf numFmtId="0" fontId="1" fillId="0" borderId="0" xfId="138" applyFont="1" applyFill="1" applyBorder="1" applyAlignment="1">
      <alignment horizontal="left" vertical="top"/>
    </xf>
    <xf numFmtId="0" fontId="3" fillId="0" borderId="91" xfId="138" applyFont="1" applyFill="1" applyBorder="1" applyAlignment="1">
      <alignment horizontal="center" vertical="center"/>
    </xf>
    <xf numFmtId="0" fontId="3" fillId="0" borderId="96" xfId="138" applyFont="1" applyFill="1" applyBorder="1" applyAlignment="1">
      <alignment horizontal="center" vertical="center"/>
    </xf>
    <xf numFmtId="0" fontId="3" fillId="49" borderId="39" xfId="138" applyFont="1" applyFill="1" applyBorder="1" applyAlignment="1">
      <alignment horizontal="center" vertical="center"/>
    </xf>
    <xf numFmtId="0" fontId="3" fillId="49" borderId="40" xfId="138" applyFont="1" applyFill="1" applyBorder="1" applyAlignment="1">
      <alignment horizontal="center" vertical="center"/>
    </xf>
    <xf numFmtId="0" fontId="3" fillId="49" borderId="43" xfId="138" applyFont="1" applyFill="1" applyBorder="1" applyAlignment="1">
      <alignment horizontal="center" vertical="center"/>
    </xf>
    <xf numFmtId="0" fontId="3" fillId="0" borderId="39" xfId="138" applyFont="1" applyFill="1" applyBorder="1" applyAlignment="1">
      <alignment horizontal="center" vertical="center" wrapText="1"/>
    </xf>
    <xf numFmtId="0" fontId="3" fillId="0" borderId="41" xfId="138" applyFont="1" applyFill="1" applyBorder="1" applyAlignment="1">
      <alignment horizontal="center" vertical="center" wrapText="1"/>
    </xf>
    <xf numFmtId="9" fontId="3" fillId="0" borderId="40" xfId="138" applyNumberFormat="1" applyFont="1" applyFill="1" applyBorder="1" applyAlignment="1">
      <alignment horizontal="center" vertical="center"/>
    </xf>
    <xf numFmtId="9" fontId="3" fillId="0" borderId="41" xfId="138" applyNumberFormat="1" applyFont="1" applyFill="1" applyBorder="1" applyAlignment="1">
      <alignment horizontal="center" vertical="center"/>
    </xf>
    <xf numFmtId="178" fontId="44" fillId="0" borderId="60" xfId="0" applyNumberFormat="1" applyFont="1" applyBorder="1" applyAlignment="1">
      <alignment horizontal="center" vertical="center"/>
    </xf>
    <xf numFmtId="178" fontId="44" fillId="0" borderId="57" xfId="0" applyNumberFormat="1" applyFont="1" applyBorder="1" applyAlignment="1">
      <alignment horizontal="center" vertical="center"/>
    </xf>
    <xf numFmtId="178" fontId="44" fillId="0" borderId="59" xfId="0" applyNumberFormat="1" applyFont="1" applyBorder="1" applyAlignment="1">
      <alignment horizontal="center" vertical="center"/>
    </xf>
    <xf numFmtId="178" fontId="44" fillId="0" borderId="99" xfId="0" applyNumberFormat="1" applyFont="1" applyBorder="1" applyAlignment="1">
      <alignment horizontal="center" vertical="center"/>
    </xf>
  </cellXfs>
  <cellStyles count="203">
    <cellStyle name="20% - Accent1" xfId="54"/>
    <cellStyle name="20% - Accent2" xfId="55"/>
    <cellStyle name="20% - Accent3" xfId="56"/>
    <cellStyle name="20% - Accent4" xfId="57"/>
    <cellStyle name="20% - Accent5" xfId="58"/>
    <cellStyle name="20% - Accent6" xfId="59"/>
    <cellStyle name="20% - Cor1" xfId="60"/>
    <cellStyle name="20% - Cor2" xfId="61"/>
    <cellStyle name="20% - Cor3" xfId="62"/>
    <cellStyle name="20% - Cor4" xfId="63"/>
    <cellStyle name="20% - Cor5" xfId="64"/>
    <cellStyle name="20% - Cor6" xfId="65"/>
    <cellStyle name="20% - Ênfase1 2" xfId="8"/>
    <cellStyle name="20% - Ênfase2 2" xfId="9"/>
    <cellStyle name="20% - Ênfase3 2" xfId="10"/>
    <cellStyle name="20% - Ênfase4 2" xfId="11"/>
    <cellStyle name="20% - Ênfase5 2" xfId="12"/>
    <cellStyle name="20% - Ênfase6 2" xfId="13"/>
    <cellStyle name="40% - Accent1" xfId="66"/>
    <cellStyle name="40% - Accent2" xfId="67"/>
    <cellStyle name="40% - Accent3" xfId="68"/>
    <cellStyle name="40% - Accent4" xfId="69"/>
    <cellStyle name="40% - Accent5" xfId="70"/>
    <cellStyle name="40% - Accent6" xfId="71"/>
    <cellStyle name="40% - Cor1" xfId="72"/>
    <cellStyle name="40% - Cor2" xfId="73"/>
    <cellStyle name="40% - Cor3" xfId="74"/>
    <cellStyle name="40% - Cor4" xfId="75"/>
    <cellStyle name="40% - Cor5" xfId="76"/>
    <cellStyle name="40% - Cor6" xfId="77"/>
    <cellStyle name="40% - Ênfase1 2" xfId="14"/>
    <cellStyle name="40% - Ênfase2 2" xfId="15"/>
    <cellStyle name="40% - Ênfase3 2" xfId="16"/>
    <cellStyle name="40% - Ênfase4 2" xfId="17"/>
    <cellStyle name="40% - Ênfase5 2" xfId="18"/>
    <cellStyle name="40% - Ênfase6 2" xfId="19"/>
    <cellStyle name="60% - Accent1" xfId="78"/>
    <cellStyle name="60% - Accent2" xfId="79"/>
    <cellStyle name="60% - Accent3" xfId="80"/>
    <cellStyle name="60% - Accent4" xfId="81"/>
    <cellStyle name="60% - Accent5" xfId="82"/>
    <cellStyle name="60% - Accent6" xfId="83"/>
    <cellStyle name="60% - Cor1" xfId="84"/>
    <cellStyle name="60% - Cor2" xfId="85"/>
    <cellStyle name="60% - Cor3" xfId="86"/>
    <cellStyle name="60% - Cor4" xfId="87"/>
    <cellStyle name="60% - Cor5" xfId="88"/>
    <cellStyle name="60% - Cor6" xfId="89"/>
    <cellStyle name="60% - Ênfase1 2" xfId="20"/>
    <cellStyle name="60% - Ênfase2 2" xfId="21"/>
    <cellStyle name="60% - Ênfase3 2" xfId="22"/>
    <cellStyle name="60% - Ênfase4 2" xfId="23"/>
    <cellStyle name="60% - Ênfase5 2" xfId="24"/>
    <cellStyle name="60% - Ênfase6 2" xfId="25"/>
    <cellStyle name="Accent1" xfId="90"/>
    <cellStyle name="Accent2" xfId="91"/>
    <cellStyle name="Accent3" xfId="92"/>
    <cellStyle name="Accent4" xfId="93"/>
    <cellStyle name="Accent5" xfId="94"/>
    <cellStyle name="Accent6" xfId="95"/>
    <cellStyle name="Bad" xfId="96"/>
    <cellStyle name="Bom 2" xfId="26"/>
    <cellStyle name="Cabeçalho 1" xfId="97"/>
    <cellStyle name="Cabeçalho 2" xfId="98"/>
    <cellStyle name="Cabeçalho 3" xfId="99"/>
    <cellStyle name="Cabeçalho 4" xfId="100"/>
    <cellStyle name="Calculation" xfId="101"/>
    <cellStyle name="Cálculo 2" xfId="27"/>
    <cellStyle name="Célula de Verificação 2" xfId="28"/>
    <cellStyle name="Célula Ligada" xfId="102"/>
    <cellStyle name="Célula Vinculada 2" xfId="29"/>
    <cellStyle name="Check Cell" xfId="103"/>
    <cellStyle name="Código" xfId="104"/>
    <cellStyle name="Cor1" xfId="105"/>
    <cellStyle name="Cor2" xfId="106"/>
    <cellStyle name="Cor3" xfId="107"/>
    <cellStyle name="Cor4" xfId="108"/>
    <cellStyle name="Cor5" xfId="109"/>
    <cellStyle name="Cor6" xfId="110"/>
    <cellStyle name="Correcto" xfId="111"/>
    <cellStyle name="Descrição" xfId="112"/>
    <cellStyle name="Ênfase1 2" xfId="30"/>
    <cellStyle name="Ênfase2 2" xfId="31"/>
    <cellStyle name="Ênfase3 2" xfId="32"/>
    <cellStyle name="Ênfase4 2" xfId="33"/>
    <cellStyle name="Ênfase5 2" xfId="34"/>
    <cellStyle name="Ênfase6 2" xfId="35"/>
    <cellStyle name="Entrada 2" xfId="36"/>
    <cellStyle name="Euro" xfId="113"/>
    <cellStyle name="Excel Built-in Normal" xfId="114"/>
    <cellStyle name="Explanatory Text" xfId="115"/>
    <cellStyle name="Good" xfId="116"/>
    <cellStyle name="Heading 1" xfId="117"/>
    <cellStyle name="Heading 2" xfId="118"/>
    <cellStyle name="Heading 3" xfId="119"/>
    <cellStyle name="Heading 4" xfId="120"/>
    <cellStyle name="Hiperlink" xfId="198" builtinId="8"/>
    <cellStyle name="Hiperlink 2" xfId="121"/>
    <cellStyle name="Incorrecto" xfId="122"/>
    <cellStyle name="Incorreto 2" xfId="37"/>
    <cellStyle name="Input" xfId="123"/>
    <cellStyle name="Linked Cell" xfId="124"/>
    <cellStyle name="Moeda" xfId="201" builtinId="4"/>
    <cellStyle name="Moeda 2" xfId="2"/>
    <cellStyle name="Moeda 2 2" xfId="125"/>
    <cellStyle name="Moeda 2 3" xfId="126"/>
    <cellStyle name="Moeda 2 3 2" xfId="127"/>
    <cellStyle name="Moeda 2 3 2 2" xfId="128"/>
    <cellStyle name="Moeda 2_Ancora 4 med" xfId="129"/>
    <cellStyle name="Moeda 3" xfId="130"/>
    <cellStyle name="Moeda 3 2" xfId="131"/>
    <cellStyle name="Moeda 3 3" xfId="200"/>
    <cellStyle name="Moeda 4" xfId="132"/>
    <cellStyle name="Moeda 4 2" xfId="133"/>
    <cellStyle name="Moeda 5" xfId="134"/>
    <cellStyle name="Neutra 2" xfId="38"/>
    <cellStyle name="Neutral" xfId="135"/>
    <cellStyle name="Neutro" xfId="136"/>
    <cellStyle name="Normal" xfId="0" builtinId="0"/>
    <cellStyle name="Normal 10" xfId="137"/>
    <cellStyle name="Normal 16" xfId="51"/>
    <cellStyle name="Normal 2" xfId="3"/>
    <cellStyle name="Normal 2 2" xfId="39"/>
    <cellStyle name="Normal 2 2 2" xfId="138"/>
    <cellStyle name="Normal 2 3" xfId="139"/>
    <cellStyle name="Normal 2 4" xfId="140"/>
    <cellStyle name="Normal 2 6" xfId="141"/>
    <cellStyle name="Normal 2_3 med" xfId="142"/>
    <cellStyle name="Normal 3" xfId="1"/>
    <cellStyle name="Normal 3 2" xfId="143"/>
    <cellStyle name="Normal 3 2 2" xfId="144"/>
    <cellStyle name="Normal 3 2 2 2" xfId="145"/>
    <cellStyle name="Normal 3 2 2 2 2" xfId="146"/>
    <cellStyle name="Normal 3 2 3" xfId="147"/>
    <cellStyle name="Normal 3 3" xfId="148"/>
    <cellStyle name="Normal 3 3 2" xfId="149"/>
    <cellStyle name="Normal 3_1ª MEDIÇÃO" xfId="150"/>
    <cellStyle name="Normal 4" xfId="7"/>
    <cellStyle name="Normal 4 2" xfId="151"/>
    <cellStyle name="Normal 5" xfId="152"/>
    <cellStyle name="Normal 5 2" xfId="153"/>
    <cellStyle name="Normal 5 3" xfId="154"/>
    <cellStyle name="Normal 6" xfId="155"/>
    <cellStyle name="Normal 7" xfId="156"/>
    <cellStyle name="Normal 8" xfId="157"/>
    <cellStyle name="Normal 9" xfId="158"/>
    <cellStyle name="Normal_planilhasNOVAS PP14" xfId="199"/>
    <cellStyle name="Nota 2" xfId="40"/>
    <cellStyle name="Nota 3" xfId="50"/>
    <cellStyle name="Note" xfId="159"/>
    <cellStyle name="Numeração" xfId="160"/>
    <cellStyle name="Output" xfId="161"/>
    <cellStyle name="Porcentagem 2" xfId="5"/>
    <cellStyle name="Porcentagem 2 2" xfId="53"/>
    <cellStyle name="Porcentagem 3" xfId="4"/>
    <cellStyle name="Porcentagem 3 2" xfId="162"/>
    <cellStyle name="Porcentagem 3 2 2" xfId="163"/>
    <cellStyle name="Porcentagem 3 2 2 2" xfId="164"/>
    <cellStyle name="Porcentagem 4" xfId="165"/>
    <cellStyle name="Porcentagem 5" xfId="166"/>
    <cellStyle name="Saída 2" xfId="41"/>
    <cellStyle name="Separador de milhares 2" xfId="167"/>
    <cellStyle name="Separador de milhares 2 2" xfId="168"/>
    <cellStyle name="Separador de milhares 2 3" xfId="169"/>
    <cellStyle name="Separador de milhares 3" xfId="170"/>
    <cellStyle name="Separador de milhares 3 2" xfId="171"/>
    <cellStyle name="Separador de milhares 4" xfId="172"/>
    <cellStyle name="Separador de milhares 4 2" xfId="173"/>
    <cellStyle name="Separador de milhares 4 2 2" xfId="174"/>
    <cellStyle name="Separador de milhares 4 2 2 2" xfId="175"/>
    <cellStyle name="Separador de milhares 4 2 3" xfId="176"/>
    <cellStyle name="Separador de milhares 4 3" xfId="177"/>
    <cellStyle name="Separador de milhares 5" xfId="178"/>
    <cellStyle name="Separador de milhares 6" xfId="179"/>
    <cellStyle name="Separador de milhares 6 2" xfId="180"/>
    <cellStyle name="Texto de Aviso 2" xfId="42"/>
    <cellStyle name="Texto Explicativo 2" xfId="43"/>
    <cellStyle name="Title" xfId="181"/>
    <cellStyle name="Título 1 1" xfId="182"/>
    <cellStyle name="Título 1 2" xfId="45"/>
    <cellStyle name="Título 2 2" xfId="46"/>
    <cellStyle name="Título 3 2" xfId="47"/>
    <cellStyle name="Título 4 2" xfId="48"/>
    <cellStyle name="Título 5" xfId="44"/>
    <cellStyle name="Totais" xfId="183"/>
    <cellStyle name="Total 2" xfId="49"/>
    <cellStyle name="Verificar Célula" xfId="184"/>
    <cellStyle name="Vírgula" xfId="202" builtinId="3"/>
    <cellStyle name="Vírgula 2" xfId="6"/>
    <cellStyle name="Vírgula 2 2" xfId="52"/>
    <cellStyle name="Vírgula 3" xfId="185"/>
    <cellStyle name="Vírgula 3 2" xfId="186"/>
    <cellStyle name="Vírgula 3 2 2" xfId="187"/>
    <cellStyle name="Vírgula 3 3" xfId="188"/>
    <cellStyle name="Vírgula 4" xfId="189"/>
    <cellStyle name="Vírgula 4 2" xfId="190"/>
    <cellStyle name="Vírgula 5" xfId="191"/>
    <cellStyle name="Vírgula 5 2" xfId="192"/>
    <cellStyle name="Vírgula 6" xfId="193"/>
    <cellStyle name="Vírgula 7" xfId="194"/>
    <cellStyle name="Vírgula 8" xfId="195"/>
    <cellStyle name="Warning Text" xfId="196"/>
    <cellStyle name="wgv"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tyles" Target="style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lexandre/Desktop/CONSTR.%20NEIVA/MARIA%20CECILIA/OR&#199;AMENTO%20PSF%20-%20MARIA%20CEC&#205;LI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fernanda.castro\Downloads\dc01\SERVICOS\BRAULIO\RIO%20DAS%20OSTRAS\dc01\profiles\braulio.sales\Desktop\2017\RIO%20DAS%20OSTRAS\VARRI&#199;&#195;O%20NOVO\dc01\profiles\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braulio.sales\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17.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17.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P8"/>
  <sheetViews>
    <sheetView topLeftCell="E1" workbookViewId="0">
      <selection activeCell="L15" sqref="L15"/>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654"/>
  </cols>
  <sheetData>
    <row r="4" spans="5:16" ht="15.75" thickBot="1"/>
    <row r="5" spans="5:16" ht="33.75">
      <c r="E5" s="655" t="s">
        <v>684</v>
      </c>
      <c r="F5" s="656" t="s">
        <v>368</v>
      </c>
      <c r="G5" s="656" t="s">
        <v>819</v>
      </c>
      <c r="H5" s="656" t="s">
        <v>820</v>
      </c>
      <c r="I5" s="656" t="s">
        <v>821</v>
      </c>
      <c r="J5" s="656" t="s">
        <v>823</v>
      </c>
      <c r="K5" s="656" t="s">
        <v>822</v>
      </c>
      <c r="L5" s="656" t="s">
        <v>369</v>
      </c>
      <c r="M5" s="656" t="s">
        <v>594</v>
      </c>
      <c r="N5" s="656" t="s">
        <v>825</v>
      </c>
      <c r="O5" s="656" t="s">
        <v>367</v>
      </c>
      <c r="P5" s="657" t="s">
        <v>824</v>
      </c>
    </row>
    <row r="6" spans="5:16">
      <c r="E6" s="658" t="s">
        <v>818</v>
      </c>
      <c r="F6" s="630"/>
      <c r="G6" s="630">
        <f>'COMPOSIC VARRICAO MANUAL'!F6</f>
        <v>25</v>
      </c>
      <c r="H6" s="630"/>
      <c r="I6" s="630"/>
      <c r="J6" s="630"/>
      <c r="K6" s="630"/>
      <c r="L6" s="630"/>
      <c r="M6" s="630"/>
      <c r="N6" s="630"/>
      <c r="O6" s="630"/>
      <c r="P6" s="659"/>
    </row>
    <row r="7" spans="5:16" ht="15.75" thickBot="1">
      <c r="E7" s="660" t="s">
        <v>4</v>
      </c>
      <c r="F7" s="661">
        <f t="shared" ref="F7:P7" si="0">SUM(F6:F6)</f>
        <v>0</v>
      </c>
      <c r="G7" s="661">
        <f t="shared" si="0"/>
        <v>25</v>
      </c>
      <c r="H7" s="661">
        <f t="shared" si="0"/>
        <v>0</v>
      </c>
      <c r="I7" s="661">
        <f t="shared" si="0"/>
        <v>0</v>
      </c>
      <c r="J7" s="661">
        <f t="shared" si="0"/>
        <v>0</v>
      </c>
      <c r="K7" s="661">
        <f t="shared" si="0"/>
        <v>0</v>
      </c>
      <c r="L7" s="661">
        <f t="shared" si="0"/>
        <v>0</v>
      </c>
      <c r="M7" s="661">
        <f t="shared" si="0"/>
        <v>0</v>
      </c>
      <c r="N7" s="661">
        <f t="shared" si="0"/>
        <v>0</v>
      </c>
      <c r="O7" s="661">
        <f t="shared" si="0"/>
        <v>0</v>
      </c>
      <c r="P7" s="662">
        <f t="shared" si="0"/>
        <v>0</v>
      </c>
    </row>
    <row r="8" spans="5:16" ht="15.75" thickBot="1">
      <c r="E8" s="663" t="s">
        <v>826</v>
      </c>
      <c r="F8" s="688">
        <f>SUM(F7:P7)</f>
        <v>25</v>
      </c>
      <c r="G8" s="689"/>
      <c r="H8" s="689"/>
      <c r="I8" s="689"/>
      <c r="J8" s="689"/>
      <c r="K8" s="689"/>
      <c r="L8" s="689"/>
      <c r="M8" s="689"/>
      <c r="N8" s="689"/>
      <c r="O8" s="689"/>
      <c r="P8" s="690"/>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67" customWidth="1"/>
    <col min="2" max="2" width="1.85546875" style="67" bestFit="1" customWidth="1"/>
    <col min="3" max="3" width="18" style="67" bestFit="1" customWidth="1"/>
    <col min="4" max="4" width="4.7109375" style="67" bestFit="1" customWidth="1"/>
    <col min="5" max="5" width="21.7109375" style="67" bestFit="1" customWidth="1"/>
    <col min="6" max="6" width="2.140625" style="67" bestFit="1" customWidth="1"/>
    <col min="7" max="7" width="20.42578125" style="67" customWidth="1"/>
    <col min="8" max="16384" width="9.140625" style="67"/>
  </cols>
  <sheetData>
    <row r="1" spans="1:9" s="66" customFormat="1">
      <c r="E1" s="353"/>
      <c r="G1" s="65"/>
      <c r="H1" s="65"/>
      <c r="I1" s="65"/>
    </row>
    <row r="2" spans="1:9" s="66" customFormat="1">
      <c r="A2" s="753" t="s">
        <v>372</v>
      </c>
      <c r="B2" s="753"/>
      <c r="C2" s="753"/>
      <c r="D2" s="753"/>
      <c r="E2" s="753"/>
      <c r="F2" s="753"/>
      <c r="G2" s="753"/>
      <c r="H2" s="65"/>
      <c r="I2" s="65"/>
    </row>
    <row r="3" spans="1:9">
      <c r="A3" s="754" t="s">
        <v>599</v>
      </c>
      <c r="B3" s="754"/>
      <c r="C3" s="754"/>
      <c r="D3" s="754" t="s">
        <v>304</v>
      </c>
      <c r="E3" s="754"/>
      <c r="F3" s="754"/>
      <c r="G3" s="754"/>
    </row>
    <row r="4" spans="1:9">
      <c r="A4" s="755">
        <f>G136</f>
        <v>11401</v>
      </c>
      <c r="B4" s="756"/>
      <c r="C4" s="757"/>
      <c r="D4" s="758" t="e">
        <f>A4/'Custos Totais RSS'!F22</f>
        <v>#REF!</v>
      </c>
      <c r="E4" s="758"/>
      <c r="F4" s="758"/>
      <c r="G4" s="758"/>
    </row>
    <row r="5" spans="1:9" s="110" customFormat="1" ht="12.95" customHeight="1">
      <c r="A5" s="107" t="s">
        <v>373</v>
      </c>
      <c r="B5" s="108"/>
      <c r="C5" s="108"/>
      <c r="D5" s="108"/>
      <c r="E5" s="108"/>
      <c r="F5" s="108"/>
      <c r="G5" s="109"/>
    </row>
    <row r="6" spans="1:9" s="110" customFormat="1" ht="12.95" customHeight="1">
      <c r="A6" s="111" t="s">
        <v>374</v>
      </c>
      <c r="B6" s="69"/>
      <c r="C6" s="69"/>
      <c r="D6" s="69"/>
      <c r="E6" s="69"/>
      <c r="F6" s="69"/>
      <c r="G6" s="70"/>
    </row>
    <row r="7" spans="1:9" s="110" customFormat="1" ht="12.95" customHeight="1">
      <c r="A7" s="112">
        <f>cotacao!E5*2</f>
        <v>176.53333333333333</v>
      </c>
      <c r="B7" s="113" t="s">
        <v>305</v>
      </c>
      <c r="C7" s="114">
        <v>0.25</v>
      </c>
      <c r="D7" s="113" t="s">
        <v>305</v>
      </c>
      <c r="E7" s="115">
        <f>'1.0 - Mão de Obra Direta (MO)'!C7</f>
        <v>1</v>
      </c>
      <c r="F7" s="116" t="s">
        <v>306</v>
      </c>
      <c r="G7" s="117">
        <f>TRUNC(A7*C7*E7,2)</f>
        <v>44.13</v>
      </c>
    </row>
    <row r="8" spans="1:9" s="110" customFormat="1" ht="12.95" customHeight="1">
      <c r="A8" s="118" t="s">
        <v>375</v>
      </c>
      <c r="B8" s="73"/>
      <c r="C8" s="72" t="s">
        <v>376</v>
      </c>
      <c r="D8" s="73"/>
      <c r="E8" s="73" t="s">
        <v>307</v>
      </c>
      <c r="F8" s="69"/>
      <c r="G8" s="70"/>
    </row>
    <row r="9" spans="1:9" s="110" customFormat="1" ht="12.95" customHeight="1">
      <c r="A9" s="75" t="s">
        <v>377</v>
      </c>
      <c r="B9" s="73"/>
      <c r="C9" s="73" t="s">
        <v>378</v>
      </c>
      <c r="D9" s="73"/>
      <c r="E9" s="73" t="s">
        <v>379</v>
      </c>
      <c r="F9" s="69"/>
      <c r="G9" s="70"/>
    </row>
    <row r="10" spans="1:9" s="110" customFormat="1" ht="12.95" customHeight="1">
      <c r="A10" s="75" t="s">
        <v>600</v>
      </c>
      <c r="B10" s="69"/>
      <c r="C10" s="69"/>
      <c r="D10" s="69"/>
      <c r="E10" s="69"/>
      <c r="F10" s="69"/>
      <c r="G10" s="70"/>
    </row>
    <row r="11" spans="1:9" s="110" customFormat="1" ht="12.95" customHeight="1">
      <c r="A11" s="75" t="s">
        <v>746</v>
      </c>
      <c r="B11" s="69"/>
      <c r="C11" s="69"/>
      <c r="D11" s="69"/>
      <c r="E11" s="69"/>
      <c r="F11" s="69"/>
      <c r="G11" s="70"/>
    </row>
    <row r="12" spans="1:9" s="110" customFormat="1" ht="12.95" customHeight="1">
      <c r="A12" s="112">
        <f>+A7</f>
        <v>176.53333333333333</v>
      </c>
      <c r="B12" s="113" t="s">
        <v>305</v>
      </c>
      <c r="C12" s="114">
        <v>0.25</v>
      </c>
      <c r="D12" s="113" t="s">
        <v>305</v>
      </c>
      <c r="E12" s="115">
        <f>'1.0 - Mão de Obra Direta (MO)'!C11</f>
        <v>1</v>
      </c>
      <c r="F12" s="116" t="s">
        <v>306</v>
      </c>
      <c r="G12" s="117">
        <f>TRUNC(A12*C12*E12,2)</f>
        <v>44.13</v>
      </c>
    </row>
    <row r="13" spans="1:9" s="110" customFormat="1" ht="12.95" customHeight="1">
      <c r="A13" s="118" t="s">
        <v>375</v>
      </c>
      <c r="B13" s="73"/>
      <c r="C13" s="72" t="s">
        <v>376</v>
      </c>
      <c r="D13" s="73"/>
      <c r="E13" s="73" t="s">
        <v>307</v>
      </c>
      <c r="F13" s="69"/>
      <c r="G13" s="70"/>
    </row>
    <row r="14" spans="1:9" s="110" customFormat="1" ht="12.95" customHeight="1">
      <c r="A14" s="75" t="s">
        <v>377</v>
      </c>
      <c r="B14" s="73"/>
      <c r="C14" s="73" t="s">
        <v>380</v>
      </c>
      <c r="D14" s="73"/>
      <c r="E14" s="73" t="s">
        <v>381</v>
      </c>
      <c r="F14" s="69"/>
      <c r="G14" s="70"/>
    </row>
    <row r="15" spans="1:9" s="110" customFormat="1" ht="12.95" customHeight="1">
      <c r="A15" s="75" t="s">
        <v>600</v>
      </c>
      <c r="B15" s="69"/>
      <c r="C15" s="69"/>
      <c r="D15" s="69"/>
      <c r="E15" s="69"/>
      <c r="F15" s="69"/>
      <c r="G15" s="70"/>
    </row>
    <row r="16" spans="1:9" s="110" customFormat="1" ht="12.95" customHeight="1">
      <c r="A16" s="75" t="s">
        <v>601</v>
      </c>
      <c r="B16" s="69"/>
      <c r="C16" s="69"/>
      <c r="D16" s="69"/>
      <c r="E16" s="69"/>
      <c r="F16" s="69"/>
      <c r="G16" s="70"/>
    </row>
    <row r="17" spans="1:9" s="110" customFormat="1" ht="12.95" customHeight="1">
      <c r="A17" s="75"/>
      <c r="B17" s="69"/>
      <c r="C17" s="69"/>
      <c r="D17" s="69"/>
      <c r="E17" s="69"/>
      <c r="F17" s="69"/>
      <c r="G17" s="70"/>
    </row>
    <row r="18" spans="1:9" s="110" customFormat="1" ht="12.95" customHeight="1">
      <c r="A18" s="111" t="s">
        <v>382</v>
      </c>
      <c r="B18" s="69"/>
      <c r="C18" s="69"/>
      <c r="D18" s="69"/>
      <c r="E18" s="69"/>
      <c r="F18" s="69"/>
      <c r="G18" s="70"/>
    </row>
    <row r="19" spans="1:9" s="110" customFormat="1" ht="12.95" customHeight="1">
      <c r="A19" s="112">
        <f>cotacao!E8</f>
        <v>48.46</v>
      </c>
      <c r="B19" s="113" t="s">
        <v>305</v>
      </c>
      <c r="C19" s="114">
        <v>0.25</v>
      </c>
      <c r="D19" s="113" t="s">
        <v>305</v>
      </c>
      <c r="E19" s="120">
        <f>E7</f>
        <v>1</v>
      </c>
      <c r="F19" s="116" t="s">
        <v>306</v>
      </c>
      <c r="G19" s="117">
        <f>TRUNC(A19*C19*E19,2)</f>
        <v>12.11</v>
      </c>
    </row>
    <row r="20" spans="1:9" s="110" customFormat="1" ht="12.95" customHeight="1">
      <c r="A20" s="118" t="s">
        <v>383</v>
      </c>
      <c r="B20" s="73"/>
      <c r="C20" s="72" t="s">
        <v>376</v>
      </c>
      <c r="D20" s="73"/>
      <c r="E20" s="73" t="s">
        <v>307</v>
      </c>
      <c r="F20" s="69"/>
      <c r="G20" s="70"/>
    </row>
    <row r="21" spans="1:9" s="110" customFormat="1" ht="12.95" customHeight="1">
      <c r="A21" s="75" t="s">
        <v>16</v>
      </c>
      <c r="B21" s="73"/>
      <c r="C21" s="73" t="s">
        <v>378</v>
      </c>
      <c r="D21" s="73"/>
      <c r="E21" s="73" t="s">
        <v>379</v>
      </c>
      <c r="F21" s="69"/>
      <c r="G21" s="70"/>
    </row>
    <row r="22" spans="1:9" s="110" customFormat="1" ht="12.95" customHeight="1">
      <c r="A22" s="75"/>
      <c r="B22" s="73"/>
      <c r="C22" s="73"/>
      <c r="D22" s="73"/>
      <c r="E22" s="73"/>
      <c r="F22" s="69"/>
      <c r="G22" s="70"/>
    </row>
    <row r="23" spans="1:9" s="110" customFormat="1" ht="12.95" customHeight="1">
      <c r="A23" s="112">
        <f>+A19</f>
        <v>48.46</v>
      </c>
      <c r="B23" s="113" t="s">
        <v>305</v>
      </c>
      <c r="C23" s="114">
        <v>0.25</v>
      </c>
      <c r="D23" s="113" t="s">
        <v>305</v>
      </c>
      <c r="E23" s="120">
        <f>E12</f>
        <v>1</v>
      </c>
      <c r="F23" s="116" t="s">
        <v>306</v>
      </c>
      <c r="G23" s="117">
        <f>TRUNC(A23*C23*E23,2)</f>
        <v>12.11</v>
      </c>
    </row>
    <row r="24" spans="1:9" s="110" customFormat="1" ht="12.95" customHeight="1">
      <c r="A24" s="118" t="s">
        <v>383</v>
      </c>
      <c r="B24" s="73"/>
      <c r="C24" s="72" t="s">
        <v>376</v>
      </c>
      <c r="D24" s="73"/>
      <c r="E24" s="73" t="s">
        <v>307</v>
      </c>
      <c r="F24" s="69"/>
      <c r="G24" s="70"/>
    </row>
    <row r="25" spans="1:9" s="110" customFormat="1" ht="12.95" customHeight="1">
      <c r="A25" s="75" t="s">
        <v>16</v>
      </c>
      <c r="B25" s="73"/>
      <c r="C25" s="73" t="s">
        <v>380</v>
      </c>
      <c r="D25" s="73"/>
      <c r="E25" s="73" t="s">
        <v>381</v>
      </c>
      <c r="F25" s="69"/>
      <c r="G25" s="70"/>
    </row>
    <row r="26" spans="1:9" s="110" customFormat="1" ht="12.95" customHeight="1">
      <c r="A26" s="75"/>
      <c r="B26" s="73"/>
      <c r="C26" s="73"/>
      <c r="D26" s="73"/>
      <c r="E26" s="73"/>
      <c r="F26" s="69"/>
      <c r="G26" s="70"/>
    </row>
    <row r="27" spans="1:9" s="110" customFormat="1" ht="12.95" customHeight="1">
      <c r="A27" s="111" t="s">
        <v>602</v>
      </c>
      <c r="B27" s="69"/>
      <c r="C27" s="69"/>
      <c r="D27" s="69"/>
      <c r="E27" s="69"/>
      <c r="F27" s="69"/>
      <c r="G27" s="70"/>
    </row>
    <row r="28" spans="1:9" s="110" customFormat="1" ht="12.95" customHeight="1">
      <c r="A28" s="112">
        <f>cotacao!E26</f>
        <v>27.599999999999998</v>
      </c>
      <c r="B28" s="113" t="s">
        <v>305</v>
      </c>
      <c r="C28" s="114">
        <v>0.16669999999999999</v>
      </c>
      <c r="D28" s="113" t="s">
        <v>305</v>
      </c>
      <c r="E28" s="120">
        <f>E23</f>
        <v>1</v>
      </c>
      <c r="F28" s="116" t="s">
        <v>306</v>
      </c>
      <c r="G28" s="117">
        <f>TRUNC(A28*C28*E28,2)</f>
        <v>4.5999999999999996</v>
      </c>
    </row>
    <row r="29" spans="1:9" s="110" customFormat="1" ht="12.95" customHeight="1">
      <c r="A29" s="118" t="s">
        <v>375</v>
      </c>
      <c r="B29" s="73"/>
      <c r="C29" s="72" t="s">
        <v>376</v>
      </c>
      <c r="D29" s="73"/>
      <c r="E29" s="73" t="s">
        <v>307</v>
      </c>
      <c r="F29" s="69"/>
      <c r="G29" s="70"/>
    </row>
    <row r="30" spans="1:9" s="110" customFormat="1" ht="12.95" customHeight="1">
      <c r="A30" s="75"/>
      <c r="B30" s="73"/>
      <c r="C30" s="73" t="s">
        <v>380</v>
      </c>
      <c r="D30" s="73"/>
      <c r="E30" s="73" t="s">
        <v>381</v>
      </c>
      <c r="F30" s="69"/>
      <c r="G30" s="70"/>
    </row>
    <row r="31" spans="1:9" s="110" customFormat="1" ht="12.95" customHeight="1">
      <c r="A31" s="86"/>
      <c r="B31" s="69"/>
      <c r="C31" s="69"/>
      <c r="D31" s="69"/>
      <c r="E31" s="69"/>
      <c r="F31" s="69"/>
      <c r="G31" s="70"/>
      <c r="I31" s="368"/>
    </row>
    <row r="32" spans="1:9" s="110" customFormat="1" ht="12.95" customHeight="1">
      <c r="A32" s="111" t="s">
        <v>603</v>
      </c>
      <c r="B32" s="69"/>
      <c r="C32" s="69"/>
      <c r="D32" s="69"/>
      <c r="E32" s="69"/>
      <c r="F32" s="69"/>
      <c r="G32" s="70"/>
    </row>
    <row r="33" spans="1:7" s="110" customFormat="1" ht="12.95" customHeight="1">
      <c r="A33" s="112">
        <f>cotacao!E11</f>
        <v>18.599999999999998</v>
      </c>
      <c r="B33" s="113" t="s">
        <v>305</v>
      </c>
      <c r="C33" s="114">
        <v>0.16669999999999999</v>
      </c>
      <c r="D33" s="113" t="s">
        <v>305</v>
      </c>
      <c r="E33" s="120">
        <f>E23</f>
        <v>1</v>
      </c>
      <c r="F33" s="116" t="s">
        <v>306</v>
      </c>
      <c r="G33" s="117">
        <f>TRUNC(A33*C33*E33,2)</f>
        <v>3.1</v>
      </c>
    </row>
    <row r="34" spans="1:7" s="110" customFormat="1" ht="12.95" customHeight="1">
      <c r="A34" s="118" t="s">
        <v>383</v>
      </c>
      <c r="B34" s="73"/>
      <c r="C34" s="72" t="s">
        <v>376</v>
      </c>
      <c r="D34" s="73"/>
      <c r="E34" s="73" t="s">
        <v>307</v>
      </c>
      <c r="F34" s="69"/>
      <c r="G34" s="70"/>
    </row>
    <row r="35" spans="1:7" s="110" customFormat="1" ht="12.95" customHeight="1">
      <c r="A35" s="75" t="s">
        <v>384</v>
      </c>
      <c r="B35" s="73"/>
      <c r="C35" s="73" t="s">
        <v>385</v>
      </c>
      <c r="D35" s="73"/>
      <c r="E35" s="73" t="s">
        <v>604</v>
      </c>
      <c r="F35" s="69"/>
      <c r="G35" s="70"/>
    </row>
    <row r="36" spans="1:7" s="110" customFormat="1" ht="12.95" customHeight="1">
      <c r="A36" s="86"/>
      <c r="B36" s="69"/>
      <c r="C36" s="69"/>
      <c r="D36" s="69"/>
      <c r="E36" s="69"/>
      <c r="F36" s="69"/>
      <c r="G36" s="70"/>
    </row>
    <row r="37" spans="1:7" s="110" customFormat="1" ht="12.95" customHeight="1">
      <c r="A37" s="111" t="s">
        <v>605</v>
      </c>
      <c r="B37" s="69"/>
      <c r="C37" s="69"/>
      <c r="D37" s="69"/>
      <c r="E37" s="69"/>
      <c r="F37" s="69"/>
      <c r="G37" s="70"/>
    </row>
    <row r="38" spans="1:7" s="110" customFormat="1" ht="12.95" customHeight="1">
      <c r="A38" s="112">
        <f>cotacao!E29</f>
        <v>6.5333333333333341</v>
      </c>
      <c r="B38" s="113" t="s">
        <v>305</v>
      </c>
      <c r="C38" s="122">
        <v>0.25</v>
      </c>
      <c r="D38" s="113" t="s">
        <v>305</v>
      </c>
      <c r="E38" s="120">
        <f>E23</f>
        <v>1</v>
      </c>
      <c r="F38" s="116" t="s">
        <v>306</v>
      </c>
      <c r="G38" s="117">
        <f>TRUNC(A38*C38*E38,2)</f>
        <v>1.63</v>
      </c>
    </row>
    <row r="39" spans="1:7" s="110" customFormat="1" ht="12.95" customHeight="1">
      <c r="A39" s="118" t="s">
        <v>383</v>
      </c>
      <c r="B39" s="73"/>
      <c r="C39" s="72" t="s">
        <v>376</v>
      </c>
      <c r="D39" s="73"/>
      <c r="E39" s="73" t="s">
        <v>307</v>
      </c>
      <c r="F39" s="69"/>
      <c r="G39" s="70"/>
    </row>
    <row r="40" spans="1:7" s="110" customFormat="1" ht="12.95" customHeight="1">
      <c r="A40" s="75" t="s">
        <v>606</v>
      </c>
      <c r="B40" s="73"/>
      <c r="C40" s="73" t="s">
        <v>380</v>
      </c>
      <c r="D40" s="73"/>
      <c r="E40" s="73" t="s">
        <v>381</v>
      </c>
      <c r="F40" s="69"/>
      <c r="G40" s="70"/>
    </row>
    <row r="41" spans="1:7" s="110" customFormat="1" ht="12.95" customHeight="1">
      <c r="A41" s="75"/>
      <c r="B41" s="73"/>
      <c r="C41" s="73"/>
      <c r="D41" s="73"/>
      <c r="E41" s="73"/>
      <c r="F41" s="69"/>
      <c r="G41" s="70"/>
    </row>
    <row r="42" spans="1:7" s="110" customFormat="1" ht="12.95" customHeight="1">
      <c r="A42" s="111" t="s">
        <v>748</v>
      </c>
      <c r="B42" s="69"/>
      <c r="C42" s="69"/>
      <c r="D42" s="69"/>
      <c r="E42" s="69"/>
      <c r="F42" s="69"/>
      <c r="G42" s="70"/>
    </row>
    <row r="43" spans="1:7" s="110" customFormat="1" ht="12.95" customHeight="1">
      <c r="A43" s="112">
        <f>cotacao!E14</f>
        <v>15.846666666666669</v>
      </c>
      <c r="B43" s="113" t="s">
        <v>305</v>
      </c>
      <c r="C43" s="122">
        <v>1</v>
      </c>
      <c r="D43" s="113" t="s">
        <v>305</v>
      </c>
      <c r="E43" s="120">
        <f>E33</f>
        <v>1</v>
      </c>
      <c r="F43" s="123" t="s">
        <v>306</v>
      </c>
      <c r="G43" s="117">
        <f>TRUNC(A43*C43*E43,2)</f>
        <v>15.84</v>
      </c>
    </row>
    <row r="44" spans="1:7" s="110" customFormat="1" ht="12.95" customHeight="1">
      <c r="A44" s="118" t="s">
        <v>383</v>
      </c>
      <c r="B44" s="73"/>
      <c r="C44" s="72" t="s">
        <v>376</v>
      </c>
      <c r="D44" s="73"/>
      <c r="E44" s="73" t="s">
        <v>307</v>
      </c>
      <c r="F44" s="69"/>
      <c r="G44" s="70"/>
    </row>
    <row r="45" spans="1:7" s="110" customFormat="1" ht="12.95" customHeight="1">
      <c r="A45" s="75" t="s">
        <v>386</v>
      </c>
      <c r="B45" s="73"/>
      <c r="C45" s="73" t="s">
        <v>380</v>
      </c>
      <c r="D45" s="73"/>
      <c r="E45" s="73" t="s">
        <v>381</v>
      </c>
      <c r="F45" s="69"/>
      <c r="G45" s="70"/>
    </row>
    <row r="46" spans="1:7" s="110" customFormat="1" ht="12.95" customHeight="1">
      <c r="A46" s="86"/>
      <c r="B46" s="69"/>
      <c r="C46" s="69"/>
      <c r="D46" s="69"/>
      <c r="E46" s="69"/>
      <c r="F46" s="69"/>
      <c r="G46" s="70"/>
    </row>
    <row r="47" spans="1:7" s="110" customFormat="1" ht="12.95" customHeight="1">
      <c r="A47" s="111" t="s">
        <v>749</v>
      </c>
      <c r="B47" s="69"/>
      <c r="C47" s="69"/>
      <c r="D47" s="69"/>
      <c r="E47" s="69"/>
      <c r="F47" s="69"/>
      <c r="G47" s="70"/>
    </row>
    <row r="48" spans="1:7" s="110" customFormat="1" ht="12.95" customHeight="1">
      <c r="A48" s="112">
        <f>cotacao!E20</f>
        <v>12.716666666666667</v>
      </c>
      <c r="B48" s="113" t="s">
        <v>305</v>
      </c>
      <c r="C48" s="122">
        <v>0.25</v>
      </c>
      <c r="D48" s="113" t="s">
        <v>305</v>
      </c>
      <c r="E48" s="120">
        <f>E43</f>
        <v>1</v>
      </c>
      <c r="F48" s="116" t="s">
        <v>306</v>
      </c>
      <c r="G48" s="117">
        <f>TRUNC(A48*C48*E48,2)</f>
        <v>3.17</v>
      </c>
    </row>
    <row r="49" spans="1:7" s="110" customFormat="1" ht="12.95" customHeight="1">
      <c r="A49" s="118" t="s">
        <v>375</v>
      </c>
      <c r="B49" s="73"/>
      <c r="C49" s="72" t="s">
        <v>376</v>
      </c>
      <c r="D49" s="73"/>
      <c r="E49" s="73" t="s">
        <v>307</v>
      </c>
      <c r="F49" s="69"/>
      <c r="G49" s="70"/>
    </row>
    <row r="50" spans="1:7" s="110" customFormat="1" ht="12.95" customHeight="1">
      <c r="A50" s="75" t="s">
        <v>387</v>
      </c>
      <c r="B50" s="73"/>
      <c r="C50" s="73" t="s">
        <v>380</v>
      </c>
      <c r="D50" s="73"/>
      <c r="E50" s="73" t="s">
        <v>381</v>
      </c>
      <c r="F50" s="69"/>
      <c r="G50" s="70"/>
    </row>
    <row r="51" spans="1:7" s="110" customFormat="1" ht="12.95" customHeight="1">
      <c r="A51" s="75" t="s">
        <v>388</v>
      </c>
      <c r="B51" s="73"/>
      <c r="C51" s="73"/>
      <c r="D51" s="73"/>
      <c r="E51" s="73"/>
      <c r="F51" s="69"/>
      <c r="G51" s="70"/>
    </row>
    <row r="52" spans="1:7" s="110" customFormat="1" ht="12.95" customHeight="1">
      <c r="A52" s="75"/>
      <c r="B52" s="73"/>
      <c r="C52" s="73"/>
      <c r="D52" s="73"/>
      <c r="E52" s="73"/>
      <c r="F52" s="69"/>
      <c r="G52" s="70"/>
    </row>
    <row r="53" spans="1:7" s="110" customFormat="1" ht="12.95" customHeight="1">
      <c r="A53" s="111" t="s">
        <v>750</v>
      </c>
      <c r="B53" s="69"/>
      <c r="C53" s="69"/>
      <c r="D53" s="69"/>
      <c r="E53" s="69"/>
      <c r="F53" s="69"/>
      <c r="G53" s="70"/>
    </row>
    <row r="54" spans="1:7" s="110" customFormat="1" ht="12.95" customHeight="1">
      <c r="A54" s="112">
        <f>cotacao!E23</f>
        <v>14.950000000000001</v>
      </c>
      <c r="B54" s="113" t="s">
        <v>305</v>
      </c>
      <c r="C54" s="122">
        <v>0.25</v>
      </c>
      <c r="D54" s="113" t="s">
        <v>305</v>
      </c>
      <c r="E54" s="120">
        <f>E43</f>
        <v>1</v>
      </c>
      <c r="F54" s="116" t="s">
        <v>306</v>
      </c>
      <c r="G54" s="117">
        <f>TRUNC(A54*C54*E54,2)</f>
        <v>3.73</v>
      </c>
    </row>
    <row r="55" spans="1:7" s="110" customFormat="1" ht="12.95" customHeight="1">
      <c r="A55" s="118" t="s">
        <v>375</v>
      </c>
      <c r="B55" s="73"/>
      <c r="C55" s="72" t="s">
        <v>376</v>
      </c>
      <c r="D55" s="73"/>
      <c r="E55" s="73" t="s">
        <v>307</v>
      </c>
      <c r="F55" s="69"/>
      <c r="G55" s="70"/>
    </row>
    <row r="56" spans="1:7" s="110" customFormat="1" ht="12.95" customHeight="1">
      <c r="A56" s="75" t="s">
        <v>389</v>
      </c>
      <c r="B56" s="73"/>
      <c r="C56" s="73" t="s">
        <v>380</v>
      </c>
      <c r="D56" s="73"/>
      <c r="E56" s="73" t="s">
        <v>381</v>
      </c>
      <c r="F56" s="69"/>
      <c r="G56" s="70"/>
    </row>
    <row r="57" spans="1:7" s="110" customFormat="1" ht="12.95" customHeight="1">
      <c r="A57" s="75"/>
      <c r="B57" s="73"/>
      <c r="C57" s="73"/>
      <c r="D57" s="73"/>
      <c r="E57" s="73"/>
      <c r="F57" s="69"/>
      <c r="G57" s="70"/>
    </row>
    <row r="58" spans="1:7" s="110" customFormat="1" ht="12.95" customHeight="1">
      <c r="A58" s="124" t="s">
        <v>390</v>
      </c>
      <c r="B58" s="125"/>
      <c r="C58" s="125"/>
      <c r="D58" s="126"/>
      <c r="E58" s="125"/>
      <c r="F58" s="116" t="s">
        <v>306</v>
      </c>
      <c r="G58" s="127">
        <f>G7+G12+G19+G23+G28+G33+G38+G43+G48+G54</f>
        <v>144.54999999999995</v>
      </c>
    </row>
    <row r="59" spans="1:7" s="110" customFormat="1" ht="12.95" customHeight="1">
      <c r="A59" s="128"/>
      <c r="B59" s="103"/>
      <c r="C59" s="103"/>
      <c r="D59" s="129"/>
      <c r="E59" s="103"/>
      <c r="F59" s="129"/>
      <c r="G59" s="130"/>
    </row>
    <row r="60" spans="1:7" s="110" customFormat="1" ht="12.95" customHeight="1">
      <c r="A60" s="131" t="s">
        <v>391</v>
      </c>
      <c r="B60" s="132"/>
      <c r="C60" s="132"/>
      <c r="D60" s="132"/>
      <c r="E60" s="132"/>
      <c r="F60" s="132"/>
      <c r="G60" s="133"/>
    </row>
    <row r="61" spans="1:7" s="110" customFormat="1" ht="12.95" customHeight="1">
      <c r="A61" s="86"/>
      <c r="B61" s="69"/>
      <c r="C61" s="69"/>
      <c r="D61" s="69"/>
      <c r="E61" s="69"/>
      <c r="F61" s="69"/>
      <c r="G61" s="70"/>
    </row>
    <row r="62" spans="1:7" s="110" customFormat="1" ht="12.95" customHeight="1">
      <c r="A62" s="134" t="s">
        <v>751</v>
      </c>
      <c r="B62" s="69"/>
      <c r="C62" s="69"/>
      <c r="D62" s="69"/>
      <c r="E62" s="69"/>
      <c r="F62" s="69"/>
      <c r="G62" s="70"/>
    </row>
    <row r="63" spans="1:7" s="110" customFormat="1" ht="12.95" customHeight="1">
      <c r="A63" s="135">
        <f>cotacao!E50</f>
        <v>16.613333333333333</v>
      </c>
      <c r="B63" s="113" t="s">
        <v>305</v>
      </c>
      <c r="C63" s="136">
        <v>0.33329999999999999</v>
      </c>
      <c r="D63" s="113" t="s">
        <v>305</v>
      </c>
      <c r="E63" s="137">
        <v>1</v>
      </c>
      <c r="F63" s="116" t="s">
        <v>306</v>
      </c>
      <c r="G63" s="117">
        <f>TRUNC(A63*C63*E63,2)</f>
        <v>5.53</v>
      </c>
    </row>
    <row r="64" spans="1:7" s="110" customFormat="1" ht="12.95" customHeight="1">
      <c r="A64" s="75" t="s">
        <v>383</v>
      </c>
      <c r="B64" s="69"/>
      <c r="C64" s="73" t="s">
        <v>376</v>
      </c>
      <c r="D64" s="69"/>
      <c r="E64" s="73" t="s">
        <v>307</v>
      </c>
      <c r="F64" s="69"/>
      <c r="G64" s="88"/>
    </row>
    <row r="65" spans="1:7" s="110" customFormat="1" ht="12.95" customHeight="1">
      <c r="A65" s="75" t="s">
        <v>607</v>
      </c>
      <c r="B65" s="69"/>
      <c r="C65" s="73" t="s">
        <v>385</v>
      </c>
      <c r="D65" s="69"/>
      <c r="E65" s="73" t="s">
        <v>394</v>
      </c>
      <c r="F65" s="69"/>
      <c r="G65" s="88"/>
    </row>
    <row r="66" spans="1:7" s="110" customFormat="1" ht="12.95" customHeight="1">
      <c r="A66" s="86"/>
      <c r="B66" s="69"/>
      <c r="C66" s="69"/>
      <c r="D66" s="69"/>
      <c r="E66" s="69"/>
      <c r="F66" s="69"/>
      <c r="G66" s="70"/>
    </row>
    <row r="67" spans="1:7" s="110" customFormat="1" ht="12.95" customHeight="1">
      <c r="A67" s="111" t="s">
        <v>392</v>
      </c>
      <c r="B67" s="69"/>
      <c r="C67" s="69"/>
      <c r="D67" s="69"/>
      <c r="E67" s="69"/>
      <c r="F67" s="69"/>
      <c r="G67" s="70"/>
    </row>
    <row r="68" spans="1:7" s="110" customFormat="1" ht="12.95" customHeight="1">
      <c r="A68" s="135">
        <f>cotacao!E53</f>
        <v>36.24</v>
      </c>
      <c r="B68" s="113" t="s">
        <v>305</v>
      </c>
      <c r="C68" s="138">
        <v>0.33329999999999999</v>
      </c>
      <c r="D68" s="113" t="s">
        <v>305</v>
      </c>
      <c r="E68" s="137">
        <f>E63</f>
        <v>1</v>
      </c>
      <c r="F68" s="116" t="s">
        <v>306</v>
      </c>
      <c r="G68" s="117">
        <f>TRUNC(A68*C68*E68,2)</f>
        <v>12.07</v>
      </c>
    </row>
    <row r="69" spans="1:7" s="110" customFormat="1" ht="12.95" customHeight="1">
      <c r="A69" s="75" t="s">
        <v>383</v>
      </c>
      <c r="B69" s="69"/>
      <c r="C69" s="73" t="s">
        <v>376</v>
      </c>
      <c r="D69" s="69"/>
      <c r="E69" s="73" t="s">
        <v>307</v>
      </c>
      <c r="F69" s="69"/>
      <c r="G69" s="88"/>
    </row>
    <row r="70" spans="1:7" s="110" customFormat="1" ht="12.95" customHeight="1">
      <c r="A70" s="75" t="s">
        <v>11</v>
      </c>
      <c r="B70" s="69"/>
      <c r="C70" s="73" t="s">
        <v>385</v>
      </c>
      <c r="D70" s="69"/>
      <c r="E70" s="73" t="s">
        <v>394</v>
      </c>
      <c r="F70" s="69"/>
      <c r="G70" s="88"/>
    </row>
    <row r="71" spans="1:7" s="110" customFormat="1" ht="12.95" customHeight="1">
      <c r="A71" s="86"/>
      <c r="B71" s="69"/>
      <c r="C71" s="69"/>
      <c r="D71" s="69"/>
      <c r="E71" s="69"/>
      <c r="F71" s="69"/>
      <c r="G71" s="70"/>
    </row>
    <row r="72" spans="1:7" s="110" customFormat="1" ht="12.95" hidden="1" customHeight="1">
      <c r="A72" s="111" t="s">
        <v>393</v>
      </c>
      <c r="B72" s="69"/>
      <c r="C72" s="69"/>
      <c r="D72" s="69"/>
      <c r="E72" s="69"/>
      <c r="F72" s="69"/>
      <c r="G72" s="70"/>
    </row>
    <row r="73" spans="1:7" s="110" customFormat="1" ht="12.95" hidden="1" customHeight="1">
      <c r="A73" s="135"/>
      <c r="B73" s="113" t="s">
        <v>305</v>
      </c>
      <c r="C73" s="138">
        <v>0.33</v>
      </c>
      <c r="D73" s="113" t="s">
        <v>305</v>
      </c>
      <c r="E73" s="137">
        <f>E68</f>
        <v>1</v>
      </c>
      <c r="F73" s="116" t="s">
        <v>306</v>
      </c>
      <c r="G73" s="117">
        <f>A73*C73*E73</f>
        <v>0</v>
      </c>
    </row>
    <row r="74" spans="1:7" s="110" customFormat="1" ht="12.95" hidden="1" customHeight="1">
      <c r="A74" s="75" t="s">
        <v>383</v>
      </c>
      <c r="B74" s="69"/>
      <c r="C74" s="73" t="s">
        <v>376</v>
      </c>
      <c r="D74" s="69"/>
      <c r="E74" s="73" t="s">
        <v>307</v>
      </c>
      <c r="F74" s="69"/>
      <c r="G74" s="88"/>
    </row>
    <row r="75" spans="1:7" s="110" customFormat="1" ht="12.95" hidden="1" customHeight="1">
      <c r="A75" s="75" t="str">
        <f>A72</f>
        <v>Garfo</v>
      </c>
      <c r="B75" s="69"/>
      <c r="C75" s="73" t="s">
        <v>385</v>
      </c>
      <c r="D75" s="69"/>
      <c r="E75" s="73" t="s">
        <v>394</v>
      </c>
      <c r="F75" s="69"/>
      <c r="G75" s="88"/>
    </row>
    <row r="76" spans="1:7" s="110" customFormat="1" ht="12.95" hidden="1" customHeight="1">
      <c r="A76" s="75"/>
      <c r="B76" s="69"/>
      <c r="C76" s="73"/>
      <c r="D76" s="69"/>
      <c r="E76" s="73"/>
      <c r="F76" s="69"/>
      <c r="G76" s="88"/>
    </row>
    <row r="77" spans="1:7" s="110" customFormat="1" ht="12.95" customHeight="1">
      <c r="A77" s="111" t="s">
        <v>608</v>
      </c>
      <c r="B77" s="69"/>
      <c r="C77" s="69"/>
      <c r="D77" s="69"/>
      <c r="E77" s="69"/>
      <c r="F77" s="69"/>
      <c r="G77" s="70"/>
    </row>
    <row r="78" spans="1:7" s="110" customFormat="1" ht="12.95" customHeight="1">
      <c r="A78" s="135">
        <f>cotacao!E56</f>
        <v>33.496666666666663</v>
      </c>
      <c r="B78" s="113" t="s">
        <v>305</v>
      </c>
      <c r="C78" s="138">
        <v>8.3299999999999999E-2</v>
      </c>
      <c r="D78" s="113" t="s">
        <v>305</v>
      </c>
      <c r="E78" s="137">
        <v>1</v>
      </c>
      <c r="F78" s="116" t="s">
        <v>306</v>
      </c>
      <c r="G78" s="117">
        <f>TRUNC(A78*C78*E78,2)</f>
        <v>2.79</v>
      </c>
    </row>
    <row r="79" spans="1:7" s="110" customFormat="1" ht="12.95" customHeight="1">
      <c r="A79" s="75" t="s">
        <v>395</v>
      </c>
      <c r="B79" s="69"/>
      <c r="C79" s="73" t="s">
        <v>376</v>
      </c>
      <c r="D79" s="69"/>
      <c r="E79" s="73" t="s">
        <v>307</v>
      </c>
      <c r="F79" s="69"/>
      <c r="G79" s="88"/>
    </row>
    <row r="80" spans="1:7" s="110" customFormat="1" ht="12.95" customHeight="1">
      <c r="A80" s="75" t="s">
        <v>396</v>
      </c>
      <c r="B80" s="69"/>
      <c r="C80" s="73" t="s">
        <v>385</v>
      </c>
      <c r="D80" s="69"/>
      <c r="E80" s="73" t="s">
        <v>394</v>
      </c>
      <c r="F80" s="69"/>
      <c r="G80" s="88"/>
    </row>
    <row r="81" spans="1:7" s="110" customFormat="1" ht="12.95" customHeight="1">
      <c r="A81" s="75" t="s">
        <v>609</v>
      </c>
      <c r="B81" s="69"/>
      <c r="C81" s="73"/>
      <c r="D81" s="69"/>
      <c r="E81" s="73"/>
      <c r="F81" s="69"/>
      <c r="G81" s="88"/>
    </row>
    <row r="82" spans="1:7" s="110" customFormat="1" ht="12.95" hidden="1" customHeight="1">
      <c r="A82" s="111" t="s">
        <v>397</v>
      </c>
      <c r="B82" s="69"/>
      <c r="C82" s="69"/>
      <c r="D82" s="69"/>
      <c r="E82" s="69"/>
      <c r="F82" s="69"/>
      <c r="G82" s="70"/>
    </row>
    <row r="83" spans="1:7" s="110" customFormat="1" ht="12.95" hidden="1" customHeight="1">
      <c r="A83" s="135">
        <v>171</v>
      </c>
      <c r="B83" s="113" t="s">
        <v>398</v>
      </c>
      <c r="C83" s="139">
        <v>12</v>
      </c>
      <c r="D83" s="113" t="s">
        <v>305</v>
      </c>
      <c r="E83" s="137">
        <v>0</v>
      </c>
      <c r="F83" s="116" t="s">
        <v>306</v>
      </c>
      <c r="G83" s="117">
        <f>IF(C83&lt;&gt;0,(A83/C83)*E83,0)</f>
        <v>0</v>
      </c>
    </row>
    <row r="84" spans="1:7" s="110" customFormat="1" ht="12.95" hidden="1" customHeight="1">
      <c r="A84" s="75"/>
      <c r="B84" s="69"/>
      <c r="C84" s="73" t="s">
        <v>399</v>
      </c>
      <c r="D84" s="69"/>
      <c r="E84" s="73" t="s">
        <v>307</v>
      </c>
      <c r="F84" s="69"/>
      <c r="G84" s="88"/>
    </row>
    <row r="85" spans="1:7" s="110" customFormat="1" ht="12.95" hidden="1" customHeight="1">
      <c r="A85" s="75" t="s">
        <v>400</v>
      </c>
      <c r="B85" s="69"/>
      <c r="C85" s="73" t="s">
        <v>401</v>
      </c>
      <c r="D85" s="69"/>
      <c r="E85" s="73" t="s">
        <v>394</v>
      </c>
      <c r="F85" s="69"/>
      <c r="G85" s="88"/>
    </row>
    <row r="86" spans="1:7" s="110" customFormat="1" ht="12.95" hidden="1" customHeight="1">
      <c r="A86" s="86"/>
      <c r="B86" s="69"/>
      <c r="C86" s="69"/>
      <c r="D86" s="69"/>
      <c r="E86" s="69"/>
      <c r="F86" s="69"/>
      <c r="G86" s="70"/>
    </row>
    <row r="87" spans="1:7" s="110" customFormat="1" ht="12.95" hidden="1" customHeight="1">
      <c r="A87" s="111" t="s">
        <v>402</v>
      </c>
      <c r="B87" s="69"/>
      <c r="C87" s="69"/>
      <c r="D87" s="69"/>
      <c r="E87" s="69"/>
      <c r="F87" s="69"/>
      <c r="G87" s="70"/>
    </row>
    <row r="88" spans="1:7" s="110" customFormat="1" ht="12.95" hidden="1" customHeight="1">
      <c r="A88" s="140">
        <v>0</v>
      </c>
      <c r="B88" s="113" t="s">
        <v>398</v>
      </c>
      <c r="C88" s="139">
        <v>12</v>
      </c>
      <c r="D88" s="113" t="s">
        <v>305</v>
      </c>
      <c r="E88" s="120">
        <v>0</v>
      </c>
      <c r="F88" s="116" t="s">
        <v>306</v>
      </c>
      <c r="G88" s="117">
        <f>IF(C88&lt;&gt;0,A88/C88*E88,0)</f>
        <v>0</v>
      </c>
    </row>
    <row r="89" spans="1:7" s="110" customFormat="1" ht="12.95" hidden="1" customHeight="1">
      <c r="A89" s="75" t="s">
        <v>403</v>
      </c>
      <c r="B89" s="69"/>
      <c r="C89" s="73" t="s">
        <v>399</v>
      </c>
      <c r="D89" s="69"/>
      <c r="E89" s="73" t="s">
        <v>307</v>
      </c>
      <c r="F89" s="69"/>
      <c r="G89" s="88"/>
    </row>
    <row r="90" spans="1:7" s="110" customFormat="1" ht="12.75" hidden="1" customHeight="1">
      <c r="A90" s="75" t="s">
        <v>404</v>
      </c>
      <c r="B90" s="69"/>
      <c r="C90" s="73" t="s">
        <v>401</v>
      </c>
      <c r="D90" s="69"/>
      <c r="E90" s="73" t="s">
        <v>394</v>
      </c>
      <c r="F90" s="69"/>
      <c r="G90" s="88"/>
    </row>
    <row r="91" spans="1:7" s="110" customFormat="1" ht="12.95" customHeight="1">
      <c r="A91" s="86"/>
      <c r="B91" s="69"/>
      <c r="C91" s="69"/>
      <c r="D91" s="69"/>
      <c r="E91" s="69"/>
      <c r="F91" s="69"/>
      <c r="G91" s="70"/>
    </row>
    <row r="92" spans="1:7" s="110" customFormat="1" ht="12.95" customHeight="1">
      <c r="A92" s="124" t="s">
        <v>405</v>
      </c>
      <c r="B92" s="125"/>
      <c r="C92" s="125"/>
      <c r="D92" s="125"/>
      <c r="E92" s="125"/>
      <c r="F92" s="116"/>
      <c r="G92" s="141">
        <f>G88+G83+G78+G73+G68+G63</f>
        <v>20.39</v>
      </c>
    </row>
    <row r="93" spans="1:7" s="110" customFormat="1" ht="12.95" customHeight="1">
      <c r="A93" s="142"/>
      <c r="B93" s="103"/>
      <c r="C93" s="103"/>
      <c r="D93" s="103"/>
      <c r="E93" s="103"/>
      <c r="F93" s="103"/>
      <c r="G93" s="130"/>
    </row>
    <row r="94" spans="1:7" s="110" customFormat="1" ht="12.95" customHeight="1">
      <c r="A94" s="131" t="s">
        <v>406</v>
      </c>
      <c r="B94" s="132"/>
      <c r="C94" s="132"/>
      <c r="D94" s="132"/>
      <c r="E94" s="132"/>
      <c r="F94" s="132"/>
      <c r="G94" s="133"/>
    </row>
    <row r="95" spans="1:7" s="110" customFormat="1" ht="12.95" hidden="1" customHeight="1">
      <c r="A95" s="107" t="s">
        <v>407</v>
      </c>
      <c r="B95" s="108"/>
      <c r="C95" s="108"/>
      <c r="D95" s="108"/>
      <c r="E95" s="108"/>
      <c r="F95" s="108"/>
      <c r="G95" s="109"/>
    </row>
    <row r="96" spans="1:7" s="110" customFormat="1" ht="12.95" hidden="1" customHeight="1">
      <c r="A96" s="86"/>
      <c r="B96" s="69"/>
      <c r="C96" s="69"/>
      <c r="D96" s="69"/>
      <c r="E96" s="69"/>
      <c r="F96" s="69"/>
      <c r="G96" s="70"/>
    </row>
    <row r="97" spans="1:7" s="110" customFormat="1" ht="12.95" hidden="1" customHeight="1">
      <c r="A97" s="144">
        <v>0</v>
      </c>
      <c r="B97" s="113" t="s">
        <v>305</v>
      </c>
      <c r="C97" s="145">
        <v>0</v>
      </c>
      <c r="D97" s="113" t="s">
        <v>305</v>
      </c>
      <c r="E97" s="120">
        <f>'[19]1.0 - Mão de Obra Direta (MO)'!G139</f>
        <v>2</v>
      </c>
      <c r="F97" s="116" t="s">
        <v>306</v>
      </c>
      <c r="G97" s="117">
        <f>A97*C97*E97</f>
        <v>0</v>
      </c>
    </row>
    <row r="98" spans="1:7" s="110" customFormat="1" ht="12.95" hidden="1" customHeight="1">
      <c r="A98" s="75" t="s">
        <v>414</v>
      </c>
      <c r="B98" s="69"/>
      <c r="C98" s="73" t="s">
        <v>408</v>
      </c>
      <c r="D98" s="69"/>
      <c r="E98" s="73" t="s">
        <v>307</v>
      </c>
      <c r="F98" s="69"/>
      <c r="G98" s="88"/>
    </row>
    <row r="99" spans="1:7" s="110" customFormat="1" ht="12.95" hidden="1" customHeight="1">
      <c r="A99" s="75" t="s">
        <v>416</v>
      </c>
      <c r="B99" s="69"/>
      <c r="C99" s="73" t="s">
        <v>409</v>
      </c>
      <c r="D99" s="69"/>
      <c r="E99" s="73" t="s">
        <v>309</v>
      </c>
      <c r="F99" s="69"/>
      <c r="G99" s="88"/>
    </row>
    <row r="100" spans="1:7" s="110" customFormat="1" ht="12.95" hidden="1" customHeight="1">
      <c r="A100" s="86"/>
      <c r="B100" s="69"/>
      <c r="C100" s="69"/>
      <c r="D100" s="69"/>
      <c r="E100" s="69"/>
      <c r="F100" s="69"/>
      <c r="G100" s="70"/>
    </row>
    <row r="101" spans="1:7" s="110" customFormat="1" ht="12.95" hidden="1" customHeight="1">
      <c r="A101" s="369" t="s">
        <v>610</v>
      </c>
      <c r="B101" s="370"/>
      <c r="C101" s="370"/>
      <c r="D101" s="370"/>
      <c r="E101" s="370"/>
      <c r="F101" s="370"/>
      <c r="G101" s="371"/>
    </row>
    <row r="102" spans="1:7" s="110" customFormat="1" ht="12.95" hidden="1" customHeight="1">
      <c r="A102" s="372"/>
      <c r="B102" s="370"/>
      <c r="C102" s="370"/>
      <c r="D102" s="370"/>
      <c r="E102" s="370"/>
      <c r="F102" s="370"/>
      <c r="G102" s="371"/>
    </row>
    <row r="103" spans="1:7" s="110" customFormat="1" ht="12.95" hidden="1" customHeight="1">
      <c r="A103" s="373">
        <f>'Dados Gerais RSS'!D13</f>
        <v>21</v>
      </c>
      <c r="B103" s="374" t="s">
        <v>305</v>
      </c>
      <c r="C103" s="375"/>
      <c r="D103" s="374" t="s">
        <v>305</v>
      </c>
      <c r="E103" s="376">
        <f>E97</f>
        <v>2</v>
      </c>
      <c r="F103" s="377" t="s">
        <v>306</v>
      </c>
      <c r="G103" s="378">
        <f>A103*C103*E103</f>
        <v>0</v>
      </c>
    </row>
    <row r="104" spans="1:7" s="110" customFormat="1" ht="12.95" hidden="1" customHeight="1">
      <c r="A104" s="379" t="s">
        <v>414</v>
      </c>
      <c r="B104" s="370"/>
      <c r="C104" s="380" t="s">
        <v>408</v>
      </c>
      <c r="D104" s="370"/>
      <c r="E104" s="380" t="s">
        <v>307</v>
      </c>
      <c r="F104" s="370"/>
      <c r="G104" s="381"/>
    </row>
    <row r="105" spans="1:7" s="110" customFormat="1" ht="12.95" hidden="1" customHeight="1">
      <c r="A105" s="379" t="s">
        <v>416</v>
      </c>
      <c r="B105" s="370"/>
      <c r="C105" s="380" t="s">
        <v>409</v>
      </c>
      <c r="D105" s="370"/>
      <c r="E105" s="380" t="s">
        <v>309</v>
      </c>
      <c r="F105" s="370"/>
      <c r="G105" s="381"/>
    </row>
    <row r="106" spans="1:7" s="110" customFormat="1" ht="12.95" hidden="1" customHeight="1">
      <c r="A106" s="86"/>
      <c r="B106" s="69"/>
      <c r="C106" s="69"/>
      <c r="D106" s="69"/>
      <c r="E106" s="69"/>
      <c r="F106" s="69"/>
      <c r="G106" s="70"/>
    </row>
    <row r="107" spans="1:7" s="110" customFormat="1" ht="12.95" hidden="1" customHeight="1">
      <c r="A107" s="146" t="s">
        <v>611</v>
      </c>
      <c r="B107" s="69"/>
      <c r="C107" s="69"/>
      <c r="D107" s="69"/>
      <c r="E107" s="69"/>
      <c r="F107" s="69"/>
      <c r="G107" s="70"/>
    </row>
    <row r="108" spans="1:7" s="110" customFormat="1" ht="12.95" hidden="1" customHeight="1">
      <c r="A108" s="86"/>
      <c r="B108" s="69"/>
      <c r="C108" s="69"/>
      <c r="D108" s="69"/>
      <c r="E108" s="69"/>
      <c r="F108" s="69"/>
      <c r="G108" s="70"/>
    </row>
    <row r="109" spans="1:7" s="110" customFormat="1" ht="12.95" hidden="1" customHeight="1">
      <c r="A109" s="144">
        <v>0</v>
      </c>
      <c r="B109" s="113" t="s">
        <v>305</v>
      </c>
      <c r="C109" s="151">
        <v>0</v>
      </c>
      <c r="D109" s="113" t="s">
        <v>305</v>
      </c>
      <c r="E109" s="120">
        <f>E103</f>
        <v>2</v>
      </c>
      <c r="F109" s="116" t="s">
        <v>306</v>
      </c>
      <c r="G109" s="117">
        <f>A109*C109*E109</f>
        <v>0</v>
      </c>
    </row>
    <row r="110" spans="1:7" s="110" customFormat="1" ht="12.95" hidden="1" customHeight="1">
      <c r="A110" s="382" t="s">
        <v>612</v>
      </c>
      <c r="B110" s="69"/>
      <c r="C110" s="73" t="s">
        <v>415</v>
      </c>
      <c r="D110" s="69"/>
      <c r="E110" s="73" t="s">
        <v>307</v>
      </c>
      <c r="F110" s="69"/>
      <c r="G110" s="88"/>
    </row>
    <row r="111" spans="1:7" s="110" customFormat="1" ht="12.95" hidden="1" customHeight="1">
      <c r="A111" s="75" t="s">
        <v>416</v>
      </c>
      <c r="B111" s="69"/>
      <c r="C111" s="73" t="s">
        <v>613</v>
      </c>
      <c r="D111" s="69"/>
      <c r="E111" s="73" t="s">
        <v>309</v>
      </c>
      <c r="F111" s="69"/>
      <c r="G111" s="88"/>
    </row>
    <row r="112" spans="1:7" s="110" customFormat="1" ht="12.95" customHeight="1">
      <c r="A112" s="75"/>
      <c r="B112" s="69"/>
      <c r="C112" s="73"/>
      <c r="D112" s="69"/>
      <c r="E112" s="73"/>
      <c r="F112" s="69"/>
      <c r="G112" s="88"/>
    </row>
    <row r="113" spans="1:7" s="110" customFormat="1" ht="13.5" hidden="1" customHeight="1">
      <c r="A113" s="146" t="s">
        <v>410</v>
      </c>
      <c r="B113" s="147"/>
      <c r="C113" s="147"/>
      <c r="D113" s="69"/>
      <c r="E113" s="69"/>
      <c r="F113" s="69"/>
      <c r="G113" s="70"/>
    </row>
    <row r="114" spans="1:7" s="110" customFormat="1" ht="12.95" hidden="1" customHeight="1">
      <c r="A114" s="148"/>
      <c r="B114" s="147"/>
      <c r="C114" s="147"/>
      <c r="D114" s="69"/>
      <c r="E114" s="69"/>
      <c r="F114" s="69"/>
      <c r="G114" s="70"/>
    </row>
    <row r="115" spans="1:7" s="110" customFormat="1" ht="12.95" hidden="1" customHeight="1">
      <c r="A115" s="149">
        <v>1</v>
      </c>
      <c r="B115" s="150" t="s">
        <v>305</v>
      </c>
      <c r="C115" s="151"/>
      <c r="D115" s="113" t="s">
        <v>305</v>
      </c>
      <c r="E115" s="120">
        <f>E109</f>
        <v>2</v>
      </c>
      <c r="F115" s="116" t="s">
        <v>306</v>
      </c>
      <c r="G115" s="117">
        <f>A115*C115*E115</f>
        <v>0</v>
      </c>
    </row>
    <row r="116" spans="1:7" s="110" customFormat="1" ht="12.95" hidden="1" customHeight="1">
      <c r="A116" s="75" t="s">
        <v>411</v>
      </c>
      <c r="B116" s="69"/>
      <c r="C116" s="73" t="s">
        <v>408</v>
      </c>
      <c r="D116" s="69"/>
      <c r="E116" s="73" t="s">
        <v>307</v>
      </c>
      <c r="F116" s="69"/>
      <c r="G116" s="88"/>
    </row>
    <row r="117" spans="1:7" s="110" customFormat="1" ht="12.95" hidden="1" customHeight="1">
      <c r="A117" s="75" t="s">
        <v>412</v>
      </c>
      <c r="B117" s="69"/>
      <c r="C117" s="73" t="s">
        <v>413</v>
      </c>
      <c r="D117" s="69"/>
      <c r="E117" s="73" t="s">
        <v>309</v>
      </c>
      <c r="F117" s="69"/>
      <c r="G117" s="88"/>
    </row>
    <row r="118" spans="1:7" s="110" customFormat="1" ht="12.95" hidden="1" customHeight="1">
      <c r="A118" s="75"/>
      <c r="B118" s="69"/>
      <c r="C118" s="73"/>
      <c r="D118" s="69"/>
      <c r="E118" s="73"/>
      <c r="F118" s="69"/>
      <c r="G118" s="88"/>
    </row>
    <row r="119" spans="1:7" s="110" customFormat="1" ht="13.5" customHeight="1">
      <c r="A119" s="68" t="s">
        <v>752</v>
      </c>
      <c r="B119" s="69"/>
      <c r="C119" s="69"/>
      <c r="D119" s="69"/>
      <c r="E119" s="69"/>
      <c r="F119" s="69"/>
      <c r="G119" s="70"/>
    </row>
    <row r="120" spans="1:7" s="110" customFormat="1" ht="12.95" customHeight="1">
      <c r="A120" s="86"/>
      <c r="B120" s="69"/>
      <c r="C120" s="69"/>
      <c r="D120" s="69"/>
      <c r="E120" s="69"/>
      <c r="F120" s="69"/>
      <c r="G120" s="70"/>
    </row>
    <row r="121" spans="1:7" s="110" customFormat="1" ht="12.95" customHeight="1">
      <c r="A121" s="144">
        <f>'Dados Gerais RSS'!D13</f>
        <v>21</v>
      </c>
      <c r="B121" s="113" t="s">
        <v>305</v>
      </c>
      <c r="C121" s="151">
        <f>18</f>
        <v>18</v>
      </c>
      <c r="D121" s="113" t="s">
        <v>305</v>
      </c>
      <c r="E121" s="120">
        <f>'1.0 - Mão de Obra Direta (MO)'!C7+'1.0 - Mão de Obra Direta (MO)'!C11</f>
        <v>2</v>
      </c>
      <c r="F121" s="116" t="s">
        <v>306</v>
      </c>
      <c r="G121" s="117">
        <f>TRUNC(A121*C121*E121,2)</f>
        <v>756</v>
      </c>
    </row>
    <row r="122" spans="1:7" s="110" customFormat="1" ht="12.95" customHeight="1">
      <c r="A122" s="75" t="s">
        <v>414</v>
      </c>
      <c r="B122" s="69"/>
      <c r="C122" s="73" t="s">
        <v>415</v>
      </c>
      <c r="D122" s="69"/>
      <c r="E122" s="73" t="s">
        <v>307</v>
      </c>
      <c r="F122" s="69"/>
      <c r="G122" s="88"/>
    </row>
    <row r="123" spans="1:7" s="110" customFormat="1" ht="12.95" customHeight="1">
      <c r="A123" s="75" t="s">
        <v>416</v>
      </c>
      <c r="B123" s="69"/>
      <c r="C123" s="73"/>
      <c r="D123" s="69"/>
      <c r="E123" s="73" t="s">
        <v>309</v>
      </c>
      <c r="F123" s="69"/>
      <c r="G123" s="88"/>
    </row>
    <row r="124" spans="1:7" s="110" customFormat="1" ht="13.5" customHeight="1">
      <c r="A124" s="75"/>
      <c r="B124" s="69"/>
      <c r="C124" s="73"/>
      <c r="D124" s="69"/>
      <c r="E124" s="73"/>
      <c r="F124" s="69"/>
      <c r="G124" s="88"/>
    </row>
    <row r="125" spans="1:7" s="110" customFormat="1" ht="12.95" customHeight="1">
      <c r="A125" s="75"/>
      <c r="B125" s="69"/>
      <c r="C125" s="73"/>
      <c r="D125" s="69"/>
      <c r="E125" s="73"/>
      <c r="F125" s="69"/>
      <c r="G125" s="88"/>
    </row>
    <row r="126" spans="1:7" s="110" customFormat="1" ht="12.95" customHeight="1">
      <c r="A126" s="75"/>
      <c r="B126" s="69"/>
      <c r="C126" s="73"/>
      <c r="D126" s="69"/>
      <c r="E126" s="73"/>
      <c r="F126" s="69"/>
      <c r="G126" s="88"/>
    </row>
    <row r="127" spans="1:7" s="110" customFormat="1" ht="13.5" hidden="1" customHeight="1">
      <c r="A127" s="146" t="s">
        <v>614</v>
      </c>
      <c r="B127" s="69"/>
      <c r="C127" s="69"/>
      <c r="D127" s="69"/>
      <c r="E127" s="69"/>
      <c r="F127" s="69"/>
      <c r="G127" s="70"/>
    </row>
    <row r="128" spans="1:7" s="110" customFormat="1" ht="12.95" hidden="1" customHeight="1">
      <c r="A128" s="86"/>
      <c r="B128" s="69"/>
      <c r="C128" s="69"/>
      <c r="D128" s="69"/>
      <c r="E128" s="69"/>
      <c r="F128" s="69"/>
      <c r="G128" s="70"/>
    </row>
    <row r="129" spans="1:7" s="110" customFormat="1" ht="12.95" hidden="1" customHeight="1">
      <c r="A129" s="383">
        <v>8.3299999999999999E-2</v>
      </c>
      <c r="B129" s="113" t="s">
        <v>305</v>
      </c>
      <c r="C129" s="151"/>
      <c r="D129" s="113" t="s">
        <v>305</v>
      </c>
      <c r="E129" s="120">
        <f>'[19]1.0 - Mão de Obra Direta (MO)'!C12+'[19]1.0 - Mão de Obra Direta (MO)'!C16</f>
        <v>1</v>
      </c>
      <c r="F129" s="116" t="s">
        <v>306</v>
      </c>
      <c r="G129" s="117">
        <f>A129*C129*E129</f>
        <v>0</v>
      </c>
    </row>
    <row r="130" spans="1:7" s="110" customFormat="1" ht="12.95" hidden="1" customHeight="1">
      <c r="A130" s="75" t="s">
        <v>411</v>
      </c>
      <c r="B130" s="69"/>
      <c r="C130" s="73" t="s">
        <v>415</v>
      </c>
      <c r="D130" s="69"/>
      <c r="E130" s="73" t="s">
        <v>307</v>
      </c>
      <c r="F130" s="69"/>
      <c r="G130" s="88"/>
    </row>
    <row r="131" spans="1:7" s="110" customFormat="1" ht="12.95" hidden="1" customHeight="1">
      <c r="A131" s="75" t="s">
        <v>412</v>
      </c>
      <c r="B131" s="69"/>
      <c r="C131" s="73"/>
      <c r="D131" s="69"/>
      <c r="E131" s="73" t="s">
        <v>309</v>
      </c>
      <c r="F131" s="69"/>
      <c r="G131" s="88"/>
    </row>
    <row r="132" spans="1:7" s="110" customFormat="1" ht="12.95" customHeight="1">
      <c r="A132" s="251" t="s">
        <v>615</v>
      </c>
      <c r="B132" s="152"/>
      <c r="C132" s="152"/>
      <c r="D132" s="152"/>
      <c r="E132" s="152"/>
      <c r="F132" s="384"/>
      <c r="G132" s="153">
        <f>G121</f>
        <v>756</v>
      </c>
    </row>
    <row r="133" spans="1:7" s="110" customFormat="1" ht="12.95" customHeight="1">
      <c r="A133" s="154"/>
      <c r="B133" s="99"/>
      <c r="C133" s="99"/>
      <c r="D133" s="99"/>
      <c r="E133" s="99"/>
      <c r="F133" s="15"/>
      <c r="G133" s="79"/>
    </row>
    <row r="134" spans="1:7" s="110" customFormat="1" ht="12.95" customHeight="1">
      <c r="A134" s="155" t="s">
        <v>417</v>
      </c>
      <c r="B134" s="125"/>
      <c r="C134" s="113"/>
      <c r="D134" s="126"/>
      <c r="E134" s="113"/>
      <c r="F134" s="116"/>
      <c r="G134" s="127">
        <f>G132+G92+G58</f>
        <v>920.93999999999994</v>
      </c>
    </row>
    <row r="135" spans="1:7" s="110" customFormat="1" ht="12.95" customHeight="1">
      <c r="A135" s="154"/>
      <c r="B135" s="99"/>
      <c r="C135" s="99"/>
      <c r="D135" s="99"/>
      <c r="E135" s="99"/>
      <c r="F135" s="15"/>
      <c r="G135" s="79"/>
    </row>
    <row r="136" spans="1:7" s="110" customFormat="1" ht="12.95" customHeight="1">
      <c r="A136" s="155" t="s">
        <v>418</v>
      </c>
      <c r="B136" s="125"/>
      <c r="C136" s="113">
        <f>'Dados Gerais RSS'!D12</f>
        <v>260</v>
      </c>
      <c r="D136" s="126"/>
      <c r="E136" s="113">
        <f>TRUNC(G134/'Dados Gerais RSS'!D13,2)</f>
        <v>43.85</v>
      </c>
      <c r="F136" s="116"/>
      <c r="G136" s="127">
        <f>E136*C136</f>
        <v>11401</v>
      </c>
    </row>
    <row r="137" spans="1:7" s="110" customFormat="1" ht="12.95" customHeight="1">
      <c r="A137" s="154"/>
      <c r="B137" s="99"/>
      <c r="C137" s="73" t="str">
        <f>'Dados Gerais RSS'!C12</f>
        <v>Dias Coleta Anual</v>
      </c>
      <c r="D137" s="99"/>
      <c r="E137" s="99" t="s">
        <v>419</v>
      </c>
      <c r="F137" s="15"/>
      <c r="G137" s="79"/>
    </row>
    <row r="138" spans="1:7" s="110" customFormat="1" ht="12.95" customHeight="1">
      <c r="A138" s="154"/>
      <c r="B138" s="99"/>
      <c r="C138" s="99"/>
      <c r="D138" s="99"/>
      <c r="E138" s="99"/>
      <c r="F138" s="15"/>
      <c r="G138" s="79"/>
    </row>
    <row r="140" spans="1:7">
      <c r="A140" s="767"/>
      <c r="B140" s="764"/>
      <c r="C140" s="764"/>
      <c r="D140" s="764"/>
      <c r="E140" s="764"/>
      <c r="F140" s="764"/>
      <c r="G140" s="764"/>
    </row>
    <row r="141" spans="1:7" ht="12.75" customHeight="1">
      <c r="A141" s="764"/>
      <c r="B141" s="764"/>
      <c r="C141" s="764"/>
      <c r="D141" s="764"/>
      <c r="E141" s="764"/>
      <c r="F141" s="764"/>
      <c r="G141" s="764"/>
    </row>
    <row r="142" spans="1:7" ht="30.75" customHeight="1">
      <c r="A142" s="765"/>
      <c r="B142" s="765"/>
      <c r="C142" s="765"/>
      <c r="D142" s="765"/>
      <c r="E142" s="765"/>
      <c r="F142" s="765"/>
      <c r="G142" s="765"/>
    </row>
    <row r="143" spans="1:7" s="252" customFormat="1">
      <c r="A143" s="766"/>
      <c r="B143" s="766"/>
      <c r="C143" s="766"/>
      <c r="D143" s="766"/>
      <c r="E143" s="766"/>
      <c r="F143" s="766"/>
      <c r="G143" s="766"/>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67" customWidth="1"/>
    <col min="2" max="2" width="1.85546875" style="67" customWidth="1"/>
    <col min="3" max="3" width="23.85546875" style="67" bestFit="1" customWidth="1"/>
    <col min="4" max="4" width="1.85546875" style="67" customWidth="1"/>
    <col min="5" max="5" width="19.7109375" style="67" bestFit="1" customWidth="1"/>
    <col min="6" max="6" width="2.140625" style="67" customWidth="1"/>
    <col min="7" max="7" width="20.28515625" style="67" customWidth="1"/>
    <col min="8" max="16384" width="9.140625" style="67"/>
  </cols>
  <sheetData>
    <row r="1" spans="1:9" s="66" customFormat="1">
      <c r="A1" s="753" t="s">
        <v>446</v>
      </c>
      <c r="B1" s="753"/>
      <c r="C1" s="753"/>
      <c r="D1" s="753"/>
      <c r="E1" s="753"/>
      <c r="F1" s="753"/>
      <c r="G1" s="753"/>
      <c r="H1" s="65"/>
      <c r="I1" s="65"/>
    </row>
    <row r="2" spans="1:9" s="85" customFormat="1">
      <c r="A2" s="754" t="s">
        <v>599</v>
      </c>
      <c r="B2" s="754"/>
      <c r="C2" s="754"/>
      <c r="D2" s="754" t="s">
        <v>304</v>
      </c>
      <c r="E2" s="754"/>
      <c r="F2" s="754"/>
      <c r="G2" s="754"/>
    </row>
    <row r="3" spans="1:9">
      <c r="A3" s="755">
        <f>G101</f>
        <v>46100.91</v>
      </c>
      <c r="B3" s="756"/>
      <c r="C3" s="757"/>
      <c r="D3" s="758" t="e">
        <f>A3/'Custos Totais RSS'!F22</f>
        <v>#REF!</v>
      </c>
      <c r="E3" s="758"/>
      <c r="F3" s="758"/>
      <c r="G3" s="758"/>
    </row>
    <row r="4" spans="1:9">
      <c r="A4" s="771" t="s">
        <v>447</v>
      </c>
      <c r="B4" s="772"/>
      <c r="C4" s="772"/>
      <c r="D4" s="772"/>
      <c r="E4" s="772"/>
      <c r="F4" s="772"/>
      <c r="G4" s="773"/>
    </row>
    <row r="5" spans="1:9" s="110" customFormat="1" ht="12.95" customHeight="1">
      <c r="A5" s="187"/>
      <c r="B5" s="15"/>
      <c r="C5" s="15"/>
      <c r="D5" s="15"/>
      <c r="E5" s="15"/>
      <c r="F5" s="15"/>
      <c r="G5" s="97"/>
    </row>
    <row r="6" spans="1:9" s="110" customFormat="1" ht="12.95" customHeight="1">
      <c r="A6" s="188" t="s">
        <v>636</v>
      </c>
      <c r="B6" s="15"/>
      <c r="C6" s="20"/>
      <c r="D6" s="15"/>
      <c r="E6" s="15"/>
      <c r="F6" s="15"/>
      <c r="G6" s="97"/>
    </row>
    <row r="7" spans="1:9" s="110" customFormat="1" ht="12.95" hidden="1" customHeight="1">
      <c r="A7" s="189" t="s">
        <v>454</v>
      </c>
      <c r="B7" s="190"/>
      <c r="C7" s="191"/>
      <c r="D7" s="190"/>
      <c r="E7" s="190"/>
      <c r="F7" s="190"/>
      <c r="G7" s="192"/>
    </row>
    <row r="8" spans="1:9" s="110" customFormat="1" ht="12.95" hidden="1" customHeight="1">
      <c r="A8" s="407"/>
      <c r="B8" s="193" t="s">
        <v>305</v>
      </c>
      <c r="C8" s="194">
        <v>0.58799999999999997</v>
      </c>
      <c r="D8" s="193" t="s">
        <v>305</v>
      </c>
      <c r="E8" s="406">
        <f>'[19]Custos Totais'!F16</f>
        <v>0</v>
      </c>
      <c r="F8" s="195" t="s">
        <v>306</v>
      </c>
      <c r="G8" s="196">
        <f>E8*C8*A8</f>
        <v>0</v>
      </c>
    </row>
    <row r="9" spans="1:9" s="110" customFormat="1" ht="12.95" hidden="1" customHeight="1">
      <c r="A9" s="197" t="s">
        <v>635</v>
      </c>
      <c r="B9" s="15"/>
      <c r="C9" s="13" t="s">
        <v>448</v>
      </c>
      <c r="D9" s="15"/>
      <c r="E9" s="13" t="s">
        <v>449</v>
      </c>
      <c r="F9" s="15"/>
      <c r="G9" s="97"/>
    </row>
    <row r="10" spans="1:9" s="110" customFormat="1" ht="12.95" customHeight="1">
      <c r="A10" s="253" t="s">
        <v>475</v>
      </c>
      <c r="B10" s="15"/>
      <c r="C10" s="13" t="s">
        <v>450</v>
      </c>
      <c r="D10" s="15"/>
      <c r="E10" s="13"/>
      <c r="F10" s="15"/>
      <c r="G10" s="97"/>
    </row>
    <row r="11" spans="1:9" s="110" customFormat="1" ht="12.75" customHeight="1">
      <c r="A11" s="667">
        <v>3.609</v>
      </c>
      <c r="B11" s="198" t="s">
        <v>305</v>
      </c>
      <c r="C11" s="199">
        <v>0.1</v>
      </c>
      <c r="D11" s="198" t="s">
        <v>305</v>
      </c>
      <c r="E11" s="120">
        <f>'Dados Gerais RSS'!D20*'Dados Gerais RSS'!D12</f>
        <v>102596</v>
      </c>
      <c r="F11" s="200" t="s">
        <v>306</v>
      </c>
      <c r="G11" s="201">
        <f>TRUNC(E11*C11*A11,2)</f>
        <v>37026.89</v>
      </c>
    </row>
    <row r="12" spans="1:9" s="110" customFormat="1" ht="12.95" customHeight="1">
      <c r="A12" s="197"/>
      <c r="B12" s="15"/>
      <c r="C12" s="13" t="s">
        <v>448</v>
      </c>
      <c r="D12" s="15"/>
      <c r="E12" s="13" t="s">
        <v>449</v>
      </c>
      <c r="F12" s="15"/>
      <c r="G12" s="97"/>
    </row>
    <row r="13" spans="1:9" s="110" customFormat="1" ht="12.95" customHeight="1">
      <c r="A13" s="95" t="s">
        <v>828</v>
      </c>
      <c r="B13" s="15"/>
      <c r="C13" s="13" t="s">
        <v>450</v>
      </c>
      <c r="D13" s="15"/>
      <c r="E13" s="13"/>
      <c r="F13" s="15"/>
      <c r="G13" s="97"/>
    </row>
    <row r="14" spans="1:9" s="110" customFormat="1" ht="12.95" customHeight="1">
      <c r="A14" s="202" t="s">
        <v>634</v>
      </c>
      <c r="B14" s="203"/>
      <c r="C14" s="204"/>
      <c r="D14" s="203"/>
      <c r="E14" s="204"/>
      <c r="F14" s="205" t="s">
        <v>306</v>
      </c>
      <c r="G14" s="84">
        <f>G8+G11</f>
        <v>37026.89</v>
      </c>
    </row>
    <row r="15" spans="1:9" s="15" customFormat="1" ht="12.95" customHeight="1">
      <c r="A15" s="251"/>
      <c r="B15" s="206"/>
      <c r="C15" s="207"/>
      <c r="D15" s="206"/>
      <c r="E15" s="207"/>
      <c r="F15" s="208"/>
      <c r="G15" s="153"/>
    </row>
    <row r="16" spans="1:9" s="110" customFormat="1" ht="12.95" customHeight="1">
      <c r="A16" s="209" t="s">
        <v>633</v>
      </c>
      <c r="B16" s="15"/>
      <c r="C16" s="15"/>
      <c r="D16" s="15"/>
      <c r="E16" s="15"/>
      <c r="F16" s="15"/>
      <c r="G16" s="97"/>
    </row>
    <row r="17" spans="1:11" s="110" customFormat="1" ht="12.95" customHeight="1">
      <c r="A17" s="209"/>
      <c r="B17" s="15"/>
      <c r="C17" s="15"/>
      <c r="D17" s="15"/>
      <c r="E17" s="15"/>
      <c r="F17" s="15"/>
      <c r="G17" s="97"/>
    </row>
    <row r="18" spans="1:11" s="110" customFormat="1" ht="12.95" hidden="1" customHeight="1">
      <c r="A18" s="209" t="s">
        <v>451</v>
      </c>
      <c r="B18" s="15"/>
      <c r="C18" s="15"/>
      <c r="D18" s="15"/>
      <c r="E18" s="15"/>
      <c r="F18" s="15"/>
      <c r="G18" s="97"/>
    </row>
    <row r="19" spans="1:11" s="110" customFormat="1" ht="12.95" hidden="1" customHeight="1">
      <c r="A19" s="112"/>
      <c r="B19" s="210" t="s">
        <v>305</v>
      </c>
      <c r="C19" s="211">
        <v>2E-3</v>
      </c>
      <c r="D19" s="212" t="s">
        <v>305</v>
      </c>
      <c r="E19" s="120">
        <f>'[19]Custos Totais'!F16</f>
        <v>0</v>
      </c>
      <c r="F19" s="200" t="s">
        <v>306</v>
      </c>
      <c r="G19" s="117">
        <f>A19*C19*E19</f>
        <v>0</v>
      </c>
    </row>
    <row r="20" spans="1:11" s="110" customFormat="1" ht="12.95" hidden="1" customHeight="1">
      <c r="A20" s="213" t="s">
        <v>375</v>
      </c>
      <c r="B20" s="13"/>
      <c r="C20" s="13" t="s">
        <v>448</v>
      </c>
      <c r="D20" s="13"/>
      <c r="E20" s="13" t="s">
        <v>449</v>
      </c>
      <c r="F20" s="15"/>
      <c r="G20" s="97"/>
    </row>
    <row r="21" spans="1:11" s="110" customFormat="1" ht="12.95" hidden="1" customHeight="1">
      <c r="A21" s="213" t="s">
        <v>453</v>
      </c>
      <c r="B21" s="13"/>
      <c r="C21" s="13" t="s">
        <v>450</v>
      </c>
      <c r="D21" s="13"/>
      <c r="E21" s="13"/>
      <c r="F21" s="15"/>
      <c r="G21" s="97"/>
    </row>
    <row r="22" spans="1:11" s="110" customFormat="1" ht="12.95" hidden="1" customHeight="1">
      <c r="A22" s="95"/>
      <c r="B22" s="15"/>
      <c r="C22" s="15"/>
      <c r="D22" s="15"/>
      <c r="E22" s="15"/>
      <c r="F22" s="15"/>
      <c r="G22" s="97"/>
    </row>
    <row r="23" spans="1:11" s="110" customFormat="1" ht="12.95" hidden="1" customHeight="1">
      <c r="A23" s="112"/>
      <c r="B23" s="210" t="s">
        <v>305</v>
      </c>
      <c r="C23" s="211">
        <v>6.9999999999999999E-4</v>
      </c>
      <c r="D23" s="210" t="s">
        <v>305</v>
      </c>
      <c r="E23" s="120">
        <f>'[19]Custos Totais'!F16</f>
        <v>0</v>
      </c>
      <c r="F23" s="200" t="s">
        <v>306</v>
      </c>
      <c r="G23" s="117">
        <f>A23*C23*E23</f>
        <v>0</v>
      </c>
    </row>
    <row r="24" spans="1:11" s="110" customFormat="1" ht="12.95" hidden="1" customHeight="1">
      <c r="A24" s="213" t="s">
        <v>375</v>
      </c>
      <c r="B24" s="13"/>
      <c r="C24" s="13" t="s">
        <v>448</v>
      </c>
      <c r="D24" s="13"/>
      <c r="E24" s="13" t="s">
        <v>449</v>
      </c>
      <c r="F24" s="15"/>
      <c r="G24" s="97"/>
    </row>
    <row r="25" spans="1:11" s="110" customFormat="1" ht="12.95" hidden="1" customHeight="1">
      <c r="A25" s="213" t="s">
        <v>632</v>
      </c>
      <c r="B25" s="13"/>
      <c r="C25" s="13" t="s">
        <v>450</v>
      </c>
      <c r="D25" s="13"/>
      <c r="E25" s="13"/>
      <c r="F25" s="15"/>
      <c r="G25" s="97"/>
    </row>
    <row r="26" spans="1:11" s="110" customFormat="1" ht="12.95" hidden="1" customHeight="1">
      <c r="A26" s="95"/>
      <c r="B26" s="15"/>
      <c r="C26" s="15"/>
      <c r="D26" s="15"/>
      <c r="E26" s="15"/>
      <c r="F26" s="15"/>
      <c r="G26" s="97"/>
    </row>
    <row r="27" spans="1:11" s="110" customFormat="1" ht="13.5" hidden="1" customHeight="1">
      <c r="A27" s="112"/>
      <c r="B27" s="113" t="s">
        <v>305</v>
      </c>
      <c r="C27" s="211">
        <v>2E-3</v>
      </c>
      <c r="D27" s="210" t="s">
        <v>305</v>
      </c>
      <c r="E27" s="115">
        <f>'[19]Custos Totais'!F16</f>
        <v>0</v>
      </c>
      <c r="F27" s="200" t="s">
        <v>306</v>
      </c>
      <c r="G27" s="117">
        <f>A27*C27*E27</f>
        <v>0</v>
      </c>
    </row>
    <row r="28" spans="1:11" s="110" customFormat="1" ht="12.95" hidden="1" customHeight="1">
      <c r="A28" s="404" t="s">
        <v>375</v>
      </c>
      <c r="B28" s="13"/>
      <c r="C28" s="13" t="s">
        <v>448</v>
      </c>
      <c r="D28" s="13"/>
      <c r="E28" s="13" t="s">
        <v>449</v>
      </c>
      <c r="F28" s="15"/>
      <c r="G28" s="97"/>
    </row>
    <row r="29" spans="1:11" s="110" customFormat="1" ht="12.95" hidden="1" customHeight="1">
      <c r="A29" s="213" t="s">
        <v>631</v>
      </c>
      <c r="B29" s="13"/>
      <c r="C29" s="13" t="s">
        <v>450</v>
      </c>
      <c r="D29" s="13"/>
      <c r="E29" s="13"/>
      <c r="F29" s="15"/>
      <c r="G29" s="97"/>
    </row>
    <row r="30" spans="1:11" s="110" customFormat="1" ht="12.95" hidden="1" customHeight="1">
      <c r="A30" s="95"/>
      <c r="B30" s="15"/>
      <c r="C30" s="15"/>
      <c r="D30" s="15"/>
      <c r="E30" s="15"/>
      <c r="F30" s="15"/>
      <c r="G30" s="97"/>
      <c r="H30" s="368"/>
    </row>
    <row r="31" spans="1:11" s="110" customFormat="1" ht="12.95" hidden="1" customHeight="1">
      <c r="A31" s="405"/>
      <c r="B31" s="113" t="s">
        <v>305</v>
      </c>
      <c r="C31" s="211">
        <v>4.0000000000000002E-4</v>
      </c>
      <c r="D31" s="113" t="s">
        <v>305</v>
      </c>
      <c r="E31" s="115">
        <f>E27</f>
        <v>0</v>
      </c>
      <c r="F31" s="116" t="s">
        <v>306</v>
      </c>
      <c r="G31" s="117">
        <f>A31*C31*E31</f>
        <v>0</v>
      </c>
    </row>
    <row r="32" spans="1:11" s="110" customFormat="1" ht="12.95" hidden="1" customHeight="1">
      <c r="A32" s="404" t="s">
        <v>630</v>
      </c>
      <c r="B32" s="73"/>
      <c r="C32" s="73" t="s">
        <v>448</v>
      </c>
      <c r="D32" s="73"/>
      <c r="E32" s="73" t="s">
        <v>449</v>
      </c>
      <c r="F32" s="69"/>
      <c r="G32" s="70"/>
      <c r="K32" s="403"/>
    </row>
    <row r="33" spans="1:7" s="110" customFormat="1" ht="12.95" hidden="1" customHeight="1">
      <c r="A33" s="402" t="s">
        <v>629</v>
      </c>
      <c r="B33" s="73"/>
      <c r="C33" s="13" t="s">
        <v>628</v>
      </c>
      <c r="D33" s="73"/>
      <c r="E33" s="73"/>
      <c r="F33" s="69"/>
      <c r="G33" s="70"/>
    </row>
    <row r="34" spans="1:7" s="110" customFormat="1" ht="12.95" hidden="1" customHeight="1">
      <c r="A34" s="214"/>
      <c r="B34" s="69"/>
      <c r="C34" s="69"/>
      <c r="D34" s="69"/>
      <c r="E34" s="69"/>
      <c r="F34" s="69"/>
      <c r="G34" s="70"/>
    </row>
    <row r="35" spans="1:7" s="110" customFormat="1" ht="12.95" customHeight="1">
      <c r="A35" s="215" t="s">
        <v>452</v>
      </c>
      <c r="B35" s="69"/>
      <c r="C35" s="69"/>
      <c r="D35" s="69"/>
      <c r="E35" s="69"/>
      <c r="F35" s="69"/>
      <c r="G35" s="70"/>
    </row>
    <row r="36" spans="1:7" s="110" customFormat="1" ht="12.95" customHeight="1">
      <c r="A36" s="112">
        <v>8.5</v>
      </c>
      <c r="B36" s="210" t="s">
        <v>305</v>
      </c>
      <c r="C36" s="211">
        <v>5.0000000000000001E-4</v>
      </c>
      <c r="D36" s="210" t="s">
        <v>305</v>
      </c>
      <c r="E36" s="115">
        <f>E11</f>
        <v>102596</v>
      </c>
      <c r="F36" s="200" t="s">
        <v>306</v>
      </c>
      <c r="G36" s="117">
        <f>TRUNC(A36*C36*E36,2)</f>
        <v>436.03</v>
      </c>
    </row>
    <row r="37" spans="1:7" s="110" customFormat="1" ht="12.95" customHeight="1">
      <c r="A37" s="213" t="s">
        <v>375</v>
      </c>
      <c r="B37" s="13"/>
      <c r="C37" s="13" t="s">
        <v>448</v>
      </c>
      <c r="D37" s="13"/>
      <c r="E37" s="13" t="s">
        <v>449</v>
      </c>
      <c r="F37" s="15"/>
      <c r="G37" s="97"/>
    </row>
    <row r="38" spans="1:7" s="110" customFormat="1" ht="12.95" customHeight="1">
      <c r="A38" s="213" t="s">
        <v>453</v>
      </c>
      <c r="B38" s="13"/>
      <c r="C38" s="13" t="s">
        <v>450</v>
      </c>
      <c r="D38" s="13">
        <v>0</v>
      </c>
      <c r="E38" s="13"/>
      <c r="F38" s="15"/>
      <c r="G38" s="97"/>
    </row>
    <row r="39" spans="1:7" s="110" customFormat="1" ht="12.75" customHeight="1">
      <c r="A39" s="402" t="s">
        <v>829</v>
      </c>
      <c r="B39" s="69"/>
      <c r="C39" s="69"/>
      <c r="D39" s="69"/>
      <c r="E39" s="69"/>
      <c r="F39" s="69"/>
      <c r="G39" s="70"/>
    </row>
    <row r="40" spans="1:7" s="110" customFormat="1" ht="12.95" customHeight="1">
      <c r="A40" s="251" t="s">
        <v>627</v>
      </c>
      <c r="B40" s="152"/>
      <c r="C40" s="152"/>
      <c r="D40" s="152"/>
      <c r="E40" s="152"/>
      <c r="F40" s="216"/>
      <c r="G40" s="217">
        <f>G19+G23+G27+G31+G36</f>
        <v>436.03</v>
      </c>
    </row>
    <row r="41" spans="1:7" s="110" customFormat="1" ht="12.95" customHeight="1">
      <c r="A41" s="143" t="s">
        <v>626</v>
      </c>
      <c r="B41" s="108"/>
      <c r="C41" s="108"/>
      <c r="D41" s="108"/>
      <c r="E41" s="108"/>
      <c r="F41" s="108"/>
      <c r="G41" s="109"/>
    </row>
    <row r="42" spans="1:7" s="110" customFormat="1" ht="12.95" hidden="1" customHeight="1">
      <c r="A42" s="218" t="s">
        <v>454</v>
      </c>
      <c r="B42" s="103"/>
      <c r="C42" s="103"/>
      <c r="D42" s="103"/>
      <c r="E42" s="103"/>
      <c r="F42" s="103"/>
      <c r="G42" s="105"/>
    </row>
    <row r="43" spans="1:7" s="110" customFormat="1" ht="12.95" hidden="1" customHeight="1">
      <c r="A43" s="219" t="s">
        <v>625</v>
      </c>
      <c r="B43" s="220"/>
      <c r="C43" s="221"/>
      <c r="D43" s="222" t="s">
        <v>305</v>
      </c>
      <c r="E43" s="223">
        <v>6</v>
      </c>
      <c r="F43" s="224" t="s">
        <v>306</v>
      </c>
      <c r="G43" s="225">
        <f>C43*E43</f>
        <v>0</v>
      </c>
    </row>
    <row r="44" spans="1:7" s="110" customFormat="1" ht="12.95" hidden="1" customHeight="1">
      <c r="A44" s="226"/>
      <c r="B44" s="99"/>
      <c r="C44" s="227" t="s">
        <v>455</v>
      </c>
      <c r="D44" s="69"/>
      <c r="E44" s="228" t="s">
        <v>456</v>
      </c>
      <c r="F44" s="69"/>
      <c r="G44" s="70"/>
    </row>
    <row r="45" spans="1:7" s="110" customFormat="1" ht="12.95" hidden="1" customHeight="1">
      <c r="A45" s="86"/>
      <c r="B45" s="69"/>
      <c r="C45" s="147"/>
      <c r="D45" s="69"/>
      <c r="E45" s="229"/>
      <c r="F45" s="69"/>
      <c r="G45" s="70"/>
    </row>
    <row r="46" spans="1:7" s="110" customFormat="1" ht="12.95" hidden="1" customHeight="1">
      <c r="A46" s="230" t="s">
        <v>457</v>
      </c>
      <c r="B46" s="125"/>
      <c r="C46" s="151"/>
      <c r="D46" s="113" t="s">
        <v>305</v>
      </c>
      <c r="E46" s="137">
        <v>6</v>
      </c>
      <c r="F46" s="116" t="s">
        <v>306</v>
      </c>
      <c r="G46" s="117">
        <f>C46*E46</f>
        <v>0</v>
      </c>
    </row>
    <row r="47" spans="1:7" s="110" customFormat="1" ht="12.95" hidden="1" customHeight="1">
      <c r="A47" s="231"/>
      <c r="B47" s="99"/>
      <c r="C47" s="99" t="s">
        <v>458</v>
      </c>
      <c r="D47" s="69"/>
      <c r="E47" s="228" t="s">
        <v>459</v>
      </c>
      <c r="F47" s="69"/>
      <c r="G47" s="70"/>
    </row>
    <row r="48" spans="1:7" s="110" customFormat="1" ht="12.95" hidden="1" customHeight="1">
      <c r="A48" s="86"/>
      <c r="B48" s="69"/>
      <c r="C48" s="69"/>
      <c r="D48" s="69"/>
      <c r="E48" s="229"/>
      <c r="F48" s="69"/>
      <c r="G48" s="70"/>
    </row>
    <row r="49" spans="1:9" s="110" customFormat="1" ht="12.95" hidden="1" customHeight="1">
      <c r="A49" s="230" t="s">
        <v>460</v>
      </c>
      <c r="B49" s="125"/>
      <c r="C49" s="151"/>
      <c r="D49" s="113" t="s">
        <v>305</v>
      </c>
      <c r="E49" s="137">
        <v>6</v>
      </c>
      <c r="F49" s="116" t="s">
        <v>306</v>
      </c>
      <c r="G49" s="117">
        <f>C49*E49</f>
        <v>0</v>
      </c>
      <c r="H49" s="110" t="s">
        <v>461</v>
      </c>
    </row>
    <row r="50" spans="1:9" s="110" customFormat="1" ht="12.95" hidden="1" customHeight="1">
      <c r="A50" s="231"/>
      <c r="B50" s="99"/>
      <c r="C50" s="99" t="s">
        <v>462</v>
      </c>
      <c r="D50" s="69"/>
      <c r="E50" s="228" t="s">
        <v>463</v>
      </c>
      <c r="F50" s="69"/>
      <c r="G50" s="70"/>
    </row>
    <row r="51" spans="1:9" s="110" customFormat="1" ht="12.95" hidden="1" customHeight="1">
      <c r="A51" s="86"/>
      <c r="B51" s="69"/>
      <c r="C51" s="69"/>
      <c r="D51" s="69"/>
      <c r="E51" s="229"/>
      <c r="F51" s="69"/>
      <c r="G51" s="70"/>
    </row>
    <row r="52" spans="1:9" s="110" customFormat="1" ht="12.95" hidden="1" customHeight="1">
      <c r="A52" s="230" t="s">
        <v>464</v>
      </c>
      <c r="B52" s="125"/>
      <c r="C52" s="151"/>
      <c r="D52" s="113" t="s">
        <v>305</v>
      </c>
      <c r="E52" s="137">
        <v>6</v>
      </c>
      <c r="F52" s="116" t="s">
        <v>306</v>
      </c>
      <c r="G52" s="117">
        <f>C52*E52</f>
        <v>0</v>
      </c>
    </row>
    <row r="53" spans="1:9" s="110" customFormat="1" ht="12.95" hidden="1" customHeight="1">
      <c r="A53" s="231"/>
      <c r="B53" s="99"/>
      <c r="C53" s="99" t="s">
        <v>465</v>
      </c>
      <c r="D53" s="69"/>
      <c r="E53" s="228" t="s">
        <v>466</v>
      </c>
      <c r="F53" s="69"/>
      <c r="G53" s="70"/>
    </row>
    <row r="54" spans="1:9" s="110" customFormat="1" ht="12.95" hidden="1" customHeight="1">
      <c r="A54" s="86"/>
      <c r="B54" s="69"/>
      <c r="C54" s="69"/>
      <c r="D54" s="69"/>
      <c r="E54" s="229"/>
      <c r="F54" s="69"/>
      <c r="G54" s="70"/>
    </row>
    <row r="55" spans="1:9" s="110" customFormat="1" ht="12.95" hidden="1" customHeight="1">
      <c r="A55" s="230" t="s">
        <v>467</v>
      </c>
      <c r="B55" s="125"/>
      <c r="C55" s="119"/>
      <c r="D55" s="126" t="s">
        <v>398</v>
      </c>
      <c r="E55" s="137">
        <v>40000</v>
      </c>
      <c r="F55" s="116" t="s">
        <v>306</v>
      </c>
      <c r="G55" s="232">
        <f>IF(E55=0,0,C55/E55)</f>
        <v>0</v>
      </c>
    </row>
    <row r="56" spans="1:9" s="110" customFormat="1" ht="12.95" hidden="1" customHeight="1">
      <c r="A56" s="231"/>
      <c r="B56" s="99"/>
      <c r="C56" s="99" t="s">
        <v>468</v>
      </c>
      <c r="D56" s="69"/>
      <c r="E56" s="229" t="s">
        <v>449</v>
      </c>
      <c r="F56" s="69"/>
      <c r="G56" s="88" t="s">
        <v>469</v>
      </c>
    </row>
    <row r="57" spans="1:9" s="110" customFormat="1" ht="12.95" hidden="1" customHeight="1">
      <c r="A57" s="231"/>
      <c r="B57" s="99"/>
      <c r="C57" s="99" t="s">
        <v>470</v>
      </c>
      <c r="D57" s="69"/>
      <c r="E57" s="229" t="s">
        <v>471</v>
      </c>
      <c r="F57" s="69"/>
      <c r="G57" s="88" t="s">
        <v>472</v>
      </c>
    </row>
    <row r="58" spans="1:9" s="110" customFormat="1" ht="12.95" hidden="1" customHeight="1">
      <c r="A58" s="86"/>
      <c r="B58" s="69"/>
      <c r="C58" s="73"/>
      <c r="D58" s="69"/>
      <c r="E58" s="229"/>
      <c r="F58" s="69"/>
      <c r="G58" s="70"/>
    </row>
    <row r="59" spans="1:9" s="66" customFormat="1" ht="19.5" hidden="1" customHeight="1">
      <c r="A59" s="233"/>
      <c r="B59" s="234"/>
      <c r="C59" s="234"/>
      <c r="D59" s="234"/>
      <c r="E59" s="235"/>
      <c r="F59" s="234"/>
      <c r="G59" s="236"/>
      <c r="H59" s="65"/>
      <c r="I59" s="65"/>
    </row>
    <row r="60" spans="1:9" s="110" customFormat="1" ht="12.95" hidden="1" customHeight="1">
      <c r="A60" s="155" t="s">
        <v>473</v>
      </c>
      <c r="B60" s="125"/>
      <c r="C60" s="237">
        <f>G55</f>
        <v>0</v>
      </c>
      <c r="D60" s="126" t="s">
        <v>305</v>
      </c>
      <c r="E60" s="120">
        <f>'[19]Custos Totais'!F16</f>
        <v>0</v>
      </c>
      <c r="F60" s="116" t="s">
        <v>306</v>
      </c>
      <c r="G60" s="117">
        <f>C60*E60</f>
        <v>0</v>
      </c>
    </row>
    <row r="61" spans="1:9" s="110" customFormat="1" ht="12.95" hidden="1" customHeight="1">
      <c r="A61" s="75"/>
      <c r="B61" s="15"/>
      <c r="C61" s="99" t="s">
        <v>469</v>
      </c>
      <c r="D61" s="69"/>
      <c r="E61" s="73" t="s">
        <v>474</v>
      </c>
      <c r="F61" s="69"/>
      <c r="G61" s="81"/>
    </row>
    <row r="62" spans="1:9" s="110" customFormat="1" ht="12.95" hidden="1" customHeight="1">
      <c r="A62" s="101"/>
      <c r="B62" s="190"/>
      <c r="C62" s="102" t="s">
        <v>472</v>
      </c>
      <c r="D62" s="103"/>
      <c r="E62" s="103"/>
      <c r="F62" s="103"/>
      <c r="G62" s="105"/>
    </row>
    <row r="63" spans="1:9" s="110" customFormat="1" ht="12.95" customHeight="1">
      <c r="A63" s="143" t="s">
        <v>475</v>
      </c>
      <c r="B63" s="108"/>
      <c r="C63" s="108"/>
      <c r="D63" s="108"/>
      <c r="E63" s="108"/>
      <c r="F63" s="108"/>
      <c r="G63" s="109"/>
    </row>
    <row r="64" spans="1:9" s="110" customFormat="1" ht="12.95" customHeight="1">
      <c r="A64" s="230" t="s">
        <v>753</v>
      </c>
      <c r="B64" s="125"/>
      <c r="C64" s="151">
        <v>711.08</v>
      </c>
      <c r="D64" s="113" t="s">
        <v>305</v>
      </c>
      <c r="E64" s="137">
        <v>1</v>
      </c>
      <c r="F64" s="116" t="s">
        <v>306</v>
      </c>
      <c r="G64" s="117">
        <f>TRUNC(C64*E64,2)</f>
        <v>711.08</v>
      </c>
    </row>
    <row r="65" spans="1:7" s="110" customFormat="1" ht="12.95" customHeight="1">
      <c r="A65" s="226"/>
      <c r="B65" s="99"/>
      <c r="C65" s="99" t="s">
        <v>455</v>
      </c>
      <c r="D65" s="69"/>
      <c r="E65" s="228" t="s">
        <v>488</v>
      </c>
      <c r="F65" s="69"/>
      <c r="G65" s="70"/>
    </row>
    <row r="66" spans="1:7" s="110" customFormat="1" ht="12.95" customHeight="1">
      <c r="A66" s="86"/>
      <c r="B66" s="69"/>
      <c r="C66" s="69" t="s">
        <v>830</v>
      </c>
      <c r="D66" s="69"/>
      <c r="E66" s="229"/>
      <c r="F66" s="69"/>
      <c r="G66" s="70"/>
    </row>
    <row r="67" spans="1:7" s="110" customFormat="1" ht="12.95" hidden="1" customHeight="1">
      <c r="A67" s="230" t="s">
        <v>457</v>
      </c>
      <c r="B67" s="125"/>
      <c r="C67" s="145">
        <v>0</v>
      </c>
      <c r="D67" s="113" t="s">
        <v>305</v>
      </c>
      <c r="E67" s="137">
        <f>E64</f>
        <v>1</v>
      </c>
      <c r="F67" s="116" t="s">
        <v>306</v>
      </c>
      <c r="G67" s="117">
        <f>C67*E67</f>
        <v>0</v>
      </c>
    </row>
    <row r="68" spans="1:7" s="110" customFormat="1" ht="12.95" hidden="1" customHeight="1">
      <c r="A68" s="231"/>
      <c r="B68" s="99"/>
      <c r="C68" s="99" t="s">
        <v>458</v>
      </c>
      <c r="D68" s="69"/>
      <c r="E68" s="228" t="s">
        <v>459</v>
      </c>
      <c r="F68" s="69"/>
      <c r="G68" s="70"/>
    </row>
    <row r="69" spans="1:7" s="110" customFormat="1" ht="12.95" hidden="1" customHeight="1">
      <c r="A69" s="86"/>
      <c r="B69" s="69"/>
      <c r="C69" s="69"/>
      <c r="D69" s="69"/>
      <c r="E69" s="229"/>
      <c r="F69" s="69"/>
      <c r="G69" s="70"/>
    </row>
    <row r="70" spans="1:7" s="110" customFormat="1" ht="12.95" customHeight="1">
      <c r="A70" s="230" t="s">
        <v>467</v>
      </c>
      <c r="B70" s="125"/>
      <c r="C70" s="113">
        <f>G67+G64</f>
        <v>711.08</v>
      </c>
      <c r="D70" s="126" t="s">
        <v>398</v>
      </c>
      <c r="E70" s="137">
        <v>30000</v>
      </c>
      <c r="F70" s="116" t="s">
        <v>306</v>
      </c>
      <c r="G70" s="232">
        <f>IF(E70=0,0,C70/E70)</f>
        <v>2.3702666666666667E-2</v>
      </c>
    </row>
    <row r="71" spans="1:7" s="110" customFormat="1" ht="12.95" customHeight="1">
      <c r="A71" s="231"/>
      <c r="B71" s="99"/>
      <c r="C71" s="99" t="s">
        <v>468</v>
      </c>
      <c r="D71" s="69"/>
      <c r="E71" s="229" t="s">
        <v>449</v>
      </c>
      <c r="F71" s="69"/>
      <c r="G71" s="88" t="s">
        <v>469</v>
      </c>
    </row>
    <row r="72" spans="1:7" s="110" customFormat="1" ht="12.95" customHeight="1">
      <c r="A72" s="231"/>
      <c r="B72" s="99"/>
      <c r="C72" s="99" t="s">
        <v>476</v>
      </c>
      <c r="D72" s="69"/>
      <c r="E72" s="229" t="s">
        <v>471</v>
      </c>
      <c r="F72" s="69"/>
      <c r="G72" s="88" t="s">
        <v>472</v>
      </c>
    </row>
    <row r="73" spans="1:7" s="110" customFormat="1" ht="12.95" customHeight="1">
      <c r="A73" s="86"/>
      <c r="B73" s="69"/>
      <c r="C73" s="73"/>
      <c r="D73" s="69"/>
      <c r="E73" s="229"/>
      <c r="F73" s="69"/>
      <c r="G73" s="70"/>
    </row>
    <row r="74" spans="1:7" s="110" customFormat="1" ht="12.95" customHeight="1">
      <c r="A74" s="155" t="s">
        <v>477</v>
      </c>
      <c r="B74" s="125"/>
      <c r="C74" s="237">
        <f>G70</f>
        <v>2.3702666666666667E-2</v>
      </c>
      <c r="D74" s="126" t="s">
        <v>305</v>
      </c>
      <c r="E74" s="120">
        <f>E36</f>
        <v>102596</v>
      </c>
      <c r="F74" s="116" t="s">
        <v>306</v>
      </c>
      <c r="G74" s="117">
        <f>TRUNC(C74*E74,2)</f>
        <v>2431.79</v>
      </c>
    </row>
    <row r="75" spans="1:7" s="110" customFormat="1" ht="12.95" customHeight="1">
      <c r="A75" s="75"/>
      <c r="B75" s="15"/>
      <c r="C75" s="99" t="s">
        <v>469</v>
      </c>
      <c r="D75" s="69"/>
      <c r="E75" s="73" t="s">
        <v>478</v>
      </c>
      <c r="F75" s="69"/>
      <c r="G75" s="81"/>
    </row>
    <row r="76" spans="1:7" s="110" customFormat="1" ht="12.95" customHeight="1">
      <c r="A76" s="75"/>
      <c r="B76" s="99"/>
      <c r="C76" s="73" t="s">
        <v>472</v>
      </c>
      <c r="D76" s="69"/>
      <c r="E76" s="73"/>
      <c r="F76" s="69"/>
      <c r="G76" s="81"/>
    </row>
    <row r="77" spans="1:7" s="110" customFormat="1" ht="12.95" customHeight="1">
      <c r="A77" s="155"/>
      <c r="B77" s="125"/>
      <c r="C77" s="238"/>
      <c r="D77" s="125"/>
      <c r="E77" s="239"/>
      <c r="F77" s="125"/>
      <c r="G77" s="141">
        <f>G60+G74</f>
        <v>2431.79</v>
      </c>
    </row>
    <row r="78" spans="1:7" s="110" customFormat="1" ht="12.95" customHeight="1">
      <c r="A78" s="768" t="s">
        <v>624</v>
      </c>
      <c r="B78" s="769"/>
      <c r="C78" s="769"/>
      <c r="D78" s="769"/>
      <c r="E78" s="769"/>
      <c r="F78" s="769"/>
      <c r="G78" s="770"/>
    </row>
    <row r="79" spans="1:7" s="110" customFormat="1" ht="12.95" customHeight="1">
      <c r="A79" s="187"/>
      <c r="B79" s="15"/>
      <c r="C79" s="15"/>
      <c r="D79" s="15"/>
      <c r="E79" s="15"/>
      <c r="F79" s="15"/>
      <c r="G79" s="97"/>
    </row>
    <row r="80" spans="1:7" s="110" customFormat="1" ht="12.95" hidden="1" customHeight="1">
      <c r="A80" s="121" t="s">
        <v>454</v>
      </c>
      <c r="B80" s="15"/>
      <c r="C80" s="15"/>
      <c r="D80" s="15"/>
      <c r="E80" s="15"/>
      <c r="F80" s="15"/>
      <c r="G80" s="97"/>
    </row>
    <row r="81" spans="1:7" s="110" customFormat="1" ht="12.95" hidden="1" customHeight="1">
      <c r="A81" s="230" t="s">
        <v>479</v>
      </c>
      <c r="B81" s="125"/>
      <c r="C81" s="401">
        <v>8.9999999999999993E-3</v>
      </c>
      <c r="D81" s="126" t="s">
        <v>305</v>
      </c>
      <c r="E81" s="113">
        <f>'Dados Gerais RSS'!D26+'Dados Gerais RSS'!D38</f>
        <v>0</v>
      </c>
      <c r="F81" s="116" t="s">
        <v>306</v>
      </c>
      <c r="G81" s="117">
        <f>C81*E81</f>
        <v>0</v>
      </c>
    </row>
    <row r="82" spans="1:7" s="110" customFormat="1" ht="12.95" hidden="1" customHeight="1">
      <c r="A82" s="86"/>
      <c r="B82" s="15"/>
      <c r="C82" s="99" t="s">
        <v>623</v>
      </c>
      <c r="D82" s="69"/>
      <c r="E82" s="73" t="s">
        <v>480</v>
      </c>
      <c r="F82" s="69"/>
      <c r="G82" s="240" t="s">
        <v>481</v>
      </c>
    </row>
    <row r="83" spans="1:7" s="110" customFormat="1" ht="12.95" hidden="1" customHeight="1">
      <c r="A83" s="86"/>
      <c r="B83" s="15"/>
      <c r="C83" s="99" t="s">
        <v>621</v>
      </c>
      <c r="D83" s="69"/>
      <c r="E83" s="72" t="s">
        <v>483</v>
      </c>
      <c r="F83" s="69"/>
      <c r="G83" s="88" t="s">
        <v>484</v>
      </c>
    </row>
    <row r="84" spans="1:7" s="110" customFormat="1" ht="12.95" hidden="1" customHeight="1">
      <c r="A84" s="86"/>
      <c r="B84" s="69"/>
      <c r="C84" s="73" t="s">
        <v>482</v>
      </c>
      <c r="D84" s="69"/>
      <c r="E84" s="69"/>
      <c r="F84" s="69"/>
      <c r="G84" s="70"/>
    </row>
    <row r="85" spans="1:7" s="110" customFormat="1" ht="12.95" hidden="1" customHeight="1">
      <c r="A85" s="241"/>
      <c r="B85" s="69"/>
      <c r="C85" s="242">
        <f>G81</f>
        <v>0</v>
      </c>
      <c r="D85" s="126" t="s">
        <v>305</v>
      </c>
      <c r="E85" s="120">
        <f>'Dados Gerais RSS'!D27</f>
        <v>0</v>
      </c>
      <c r="F85" s="116" t="s">
        <v>306</v>
      </c>
      <c r="G85" s="117">
        <f>C85*E85</f>
        <v>0</v>
      </c>
    </row>
    <row r="86" spans="1:7" s="110" customFormat="1" ht="12.95" hidden="1" customHeight="1">
      <c r="A86" s="86"/>
      <c r="B86" s="69"/>
      <c r="C86" s="73" t="s">
        <v>619</v>
      </c>
      <c r="D86" s="69"/>
      <c r="E86" s="73" t="s">
        <v>485</v>
      </c>
      <c r="F86" s="69"/>
      <c r="G86" s="81"/>
    </row>
    <row r="87" spans="1:7" s="110" customFormat="1" ht="12.95" customHeight="1">
      <c r="A87" s="218" t="s">
        <v>475</v>
      </c>
      <c r="B87" s="103"/>
      <c r="C87" s="104"/>
      <c r="D87" s="103"/>
      <c r="E87" s="103"/>
      <c r="F87" s="103"/>
      <c r="G87" s="400"/>
    </row>
    <row r="88" spans="1:7" s="110" customFormat="1" ht="12.95" customHeight="1">
      <c r="A88" s="399" t="s">
        <v>479</v>
      </c>
      <c r="B88" s="398"/>
      <c r="C88" s="397">
        <v>8.0000000000000002E-3</v>
      </c>
      <c r="D88" s="396" t="s">
        <v>305</v>
      </c>
      <c r="E88" s="395">
        <f>'Dados Gerais RSS'!D32</f>
        <v>62660</v>
      </c>
      <c r="F88" s="394" t="s">
        <v>306</v>
      </c>
      <c r="G88" s="117">
        <f>TRUNC(C88*E88,2)</f>
        <v>501.28</v>
      </c>
    </row>
    <row r="89" spans="1:7" s="110" customFormat="1" ht="12.95" customHeight="1">
      <c r="A89" s="86"/>
      <c r="B89" s="15"/>
      <c r="C89" s="99" t="s">
        <v>623</v>
      </c>
      <c r="D89" s="69"/>
      <c r="E89" s="73" t="s">
        <v>622</v>
      </c>
      <c r="F89" s="69"/>
      <c r="G89" s="88" t="s">
        <v>481</v>
      </c>
    </row>
    <row r="90" spans="1:7" s="110" customFormat="1" ht="12.95" customHeight="1">
      <c r="A90" s="86"/>
      <c r="B90" s="15"/>
      <c r="C90" s="99" t="s">
        <v>621</v>
      </c>
      <c r="D90" s="69"/>
      <c r="E90" s="72" t="s">
        <v>620</v>
      </c>
      <c r="F90" s="69"/>
      <c r="G90" s="88" t="s">
        <v>484</v>
      </c>
    </row>
    <row r="91" spans="1:7" s="110" customFormat="1" ht="12.95" customHeight="1">
      <c r="A91" s="86"/>
      <c r="B91" s="69"/>
      <c r="C91" s="73" t="s">
        <v>482</v>
      </c>
      <c r="D91" s="69"/>
      <c r="E91" s="69"/>
      <c r="F91" s="69"/>
      <c r="G91" s="70"/>
    </row>
    <row r="92" spans="1:7" s="110" customFormat="1" ht="12.95" customHeight="1">
      <c r="A92" s="241"/>
      <c r="B92" s="69"/>
      <c r="C92" s="242">
        <f>G88</f>
        <v>501.28</v>
      </c>
      <c r="D92" s="126" t="s">
        <v>305</v>
      </c>
      <c r="E92" s="392">
        <f>+'Dados Gerais RSS'!D33</f>
        <v>1</v>
      </c>
      <c r="F92" s="116" t="s">
        <v>306</v>
      </c>
      <c r="G92" s="117">
        <f>TRUNC(C92*E92,2)</f>
        <v>501.28</v>
      </c>
    </row>
    <row r="93" spans="1:7" s="110" customFormat="1" ht="12.95" customHeight="1">
      <c r="A93" s="86"/>
      <c r="B93" s="69"/>
      <c r="C93" s="73" t="s">
        <v>619</v>
      </c>
      <c r="D93" s="69"/>
      <c r="E93" s="73" t="s">
        <v>618</v>
      </c>
      <c r="F93" s="69"/>
      <c r="G93" s="81"/>
    </row>
    <row r="94" spans="1:7" s="110" customFormat="1" ht="12.95" customHeight="1">
      <c r="A94" s="86"/>
      <c r="B94" s="69"/>
      <c r="C94" s="73" t="s">
        <v>484</v>
      </c>
      <c r="D94" s="69"/>
      <c r="E94" s="73"/>
      <c r="F94" s="69"/>
      <c r="G94" s="81"/>
    </row>
    <row r="95" spans="1:7" s="110" customFormat="1" ht="12.95" customHeight="1">
      <c r="A95" s="68"/>
      <c r="B95" s="69"/>
      <c r="C95" s="393" t="s">
        <v>617</v>
      </c>
      <c r="D95" s="126"/>
      <c r="E95" s="392"/>
      <c r="F95" s="116"/>
      <c r="G95" s="117">
        <f>G92</f>
        <v>501.28</v>
      </c>
    </row>
    <row r="96" spans="1:7" s="15" customFormat="1" ht="12.95" customHeight="1">
      <c r="A96" s="95"/>
      <c r="G96" s="97"/>
    </row>
    <row r="97" spans="1:8" s="15" customFormat="1" ht="12.95" customHeight="1">
      <c r="A97" s="95"/>
      <c r="G97" s="97"/>
    </row>
    <row r="98" spans="1:8" s="20" customFormat="1" ht="12.75" customHeight="1">
      <c r="A98" s="155" t="s">
        <v>486</v>
      </c>
      <c r="B98" s="243"/>
      <c r="C98" s="390">
        <f>'Dados Gerais RSS'!D12</f>
        <v>260</v>
      </c>
      <c r="D98" s="391"/>
      <c r="E98" s="390">
        <f>TRUNC(G95/'Dados Gerais RSS'!D13,2)</f>
        <v>23.87</v>
      </c>
      <c r="F98" s="244"/>
      <c r="G98" s="127">
        <f>E98*C98</f>
        <v>6206.2</v>
      </c>
    </row>
    <row r="99" spans="1:8" s="15" customFormat="1" ht="12.95" customHeight="1">
      <c r="A99" s="95"/>
      <c r="C99" s="13" t="str">
        <f>'Dados Gerais RSS'!C12</f>
        <v>Dias Coleta Anual</v>
      </c>
      <c r="E99" s="13" t="s">
        <v>487</v>
      </c>
      <c r="G99" s="97"/>
    </row>
    <row r="100" spans="1:8" s="15" customFormat="1" ht="12.95" customHeight="1">
      <c r="A100" s="95"/>
      <c r="C100" s="13"/>
      <c r="E100" s="13"/>
      <c r="G100" s="97"/>
    </row>
    <row r="101" spans="1:8" s="20" customFormat="1" ht="12.95" customHeight="1">
      <c r="A101" s="389" t="s">
        <v>616</v>
      </c>
      <c r="B101" s="388"/>
      <c r="C101" s="387"/>
      <c r="D101" s="388"/>
      <c r="E101" s="387"/>
      <c r="F101" s="386"/>
      <c r="G101" s="141">
        <f>G98+G77+G40+G14</f>
        <v>46100.91</v>
      </c>
    </row>
    <row r="102" spans="1:8" s="15" customFormat="1" ht="12.95" customHeight="1">
      <c r="A102" s="89"/>
      <c r="B102" s="69"/>
      <c r="C102" s="89"/>
      <c r="D102" s="69"/>
      <c r="E102" s="245"/>
      <c r="F102" s="69"/>
      <c r="G102" s="79"/>
    </row>
    <row r="103" spans="1:8">
      <c r="A103" s="767"/>
      <c r="B103" s="764"/>
      <c r="C103" s="764"/>
      <c r="D103" s="764"/>
      <c r="E103" s="764"/>
      <c r="F103" s="764"/>
      <c r="G103" s="764"/>
    </row>
    <row r="104" spans="1:8">
      <c r="A104" s="764"/>
      <c r="B104" s="764"/>
      <c r="C104" s="764"/>
      <c r="D104" s="764"/>
      <c r="E104" s="764"/>
      <c r="F104" s="764"/>
      <c r="G104" s="764"/>
    </row>
    <row r="105" spans="1:8" ht="19.5" customHeight="1">
      <c r="A105" s="765"/>
      <c r="B105" s="765"/>
      <c r="C105" s="765"/>
      <c r="D105" s="765"/>
      <c r="E105" s="765"/>
      <c r="F105" s="765"/>
      <c r="G105" s="765"/>
      <c r="H105" s="247"/>
    </row>
    <row r="106" spans="1:8">
      <c r="A106" s="246"/>
      <c r="B106" s="246"/>
      <c r="C106" s="246"/>
      <c r="D106" s="246"/>
      <c r="E106" s="246"/>
      <c r="F106" s="246"/>
      <c r="G106" s="246"/>
      <c r="H106" s="247"/>
    </row>
    <row r="107" spans="1:8">
      <c r="A107" s="246"/>
      <c r="B107" s="246"/>
      <c r="C107" s="246"/>
      <c r="D107" s="246"/>
      <c r="E107" s="246"/>
      <c r="F107" s="246"/>
      <c r="G107" s="246"/>
      <c r="H107" s="247"/>
    </row>
    <row r="108" spans="1:8">
      <c r="A108" s="246"/>
      <c r="B108" s="385"/>
      <c r="C108" s="385"/>
      <c r="D108" s="385"/>
      <c r="E108" s="385"/>
      <c r="F108" s="385"/>
      <c r="G108" s="385"/>
      <c r="H108" s="247"/>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67" customWidth="1"/>
    <col min="2" max="2" width="6.42578125" style="67" customWidth="1"/>
    <col min="3" max="3" width="16.140625" style="67" bestFit="1" customWidth="1"/>
    <col min="4" max="4" width="1.7109375" style="67" customWidth="1"/>
    <col min="5" max="5" width="20.7109375" style="67" customWidth="1"/>
    <col min="6" max="6" width="4.85546875" style="67" customWidth="1"/>
    <col min="7" max="7" width="17.42578125" style="67" customWidth="1"/>
    <col min="8" max="8" width="33.5703125" style="67" hidden="1" customWidth="1"/>
    <col min="9" max="9" width="8.85546875" style="27" hidden="1" customWidth="1"/>
    <col min="10" max="13" width="0" style="67" hidden="1" customWidth="1"/>
    <col min="14" max="16384" width="9.140625" style="67"/>
  </cols>
  <sheetData>
    <row r="1" spans="1:9" s="66" customFormat="1">
      <c r="A1" s="753" t="s">
        <v>493</v>
      </c>
      <c r="B1" s="753"/>
      <c r="C1" s="753"/>
      <c r="D1" s="753"/>
      <c r="E1" s="753"/>
      <c r="F1" s="753"/>
      <c r="G1" s="753"/>
      <c r="H1" s="65"/>
      <c r="I1" s="65"/>
    </row>
    <row r="2" spans="1:9">
      <c r="A2" s="754" t="s">
        <v>599</v>
      </c>
      <c r="B2" s="754"/>
      <c r="C2" s="754"/>
      <c r="D2" s="754" t="s">
        <v>304</v>
      </c>
      <c r="E2" s="754"/>
      <c r="F2" s="754"/>
      <c r="G2" s="754"/>
    </row>
    <row r="3" spans="1:9" s="110" customFormat="1" ht="12.95" customHeight="1">
      <c r="A3" s="755">
        <f>G110</f>
        <v>22401.599999999999</v>
      </c>
      <c r="B3" s="756"/>
      <c r="C3" s="757"/>
      <c r="D3" s="758" t="e">
        <f>A3/'Custos Totais RSS'!F22</f>
        <v>#REF!</v>
      </c>
      <c r="E3" s="758"/>
      <c r="F3" s="758"/>
      <c r="G3" s="758"/>
      <c r="H3" s="13"/>
      <c r="I3" s="15"/>
    </row>
    <row r="4" spans="1:9" s="110" customFormat="1" ht="12.95" customHeight="1">
      <c r="A4" s="95"/>
      <c r="B4" s="15"/>
      <c r="C4" s="15"/>
      <c r="D4" s="15"/>
      <c r="E4" s="15"/>
      <c r="F4" s="15"/>
      <c r="G4" s="97"/>
      <c r="H4" s="13"/>
      <c r="I4" s="15"/>
    </row>
    <row r="5" spans="1:9" s="110" customFormat="1" ht="12.95" customHeight="1">
      <c r="A5" s="209" t="s">
        <v>494</v>
      </c>
      <c r="B5" s="15"/>
      <c r="C5" s="15"/>
      <c r="D5" s="15"/>
      <c r="E5" s="15"/>
      <c r="F5" s="15"/>
      <c r="G5" s="97"/>
      <c r="H5" s="13"/>
      <c r="I5" s="15"/>
    </row>
    <row r="6" spans="1:9" s="110" customFormat="1" ht="7.5" customHeight="1">
      <c r="A6" s="187"/>
      <c r="B6" s="15"/>
      <c r="C6" s="15"/>
      <c r="D6" s="15"/>
      <c r="E6" s="15"/>
      <c r="F6" s="15"/>
      <c r="G6" s="97"/>
      <c r="H6" s="13"/>
      <c r="I6" s="15"/>
    </row>
    <row r="7" spans="1:9" s="110" customFormat="1" ht="12.95" hidden="1" customHeight="1">
      <c r="A7" s="253" t="s">
        <v>637</v>
      </c>
      <c r="B7" s="15"/>
      <c r="C7" s="15"/>
      <c r="D7" s="15"/>
      <c r="E7" s="15"/>
      <c r="F7" s="15"/>
      <c r="G7" s="97"/>
      <c r="H7" s="13"/>
      <c r="I7" s="15"/>
    </row>
    <row r="8" spans="1:9" s="110" customFormat="1" ht="12.95" hidden="1" customHeight="1">
      <c r="A8" s="254">
        <f>'Dados Gerais RSS'!D26</f>
        <v>0</v>
      </c>
      <c r="B8" s="126" t="s">
        <v>495</v>
      </c>
      <c r="C8" s="113">
        <f>'3.0 - Custos Dependentes (Km)'!C55</f>
        <v>0</v>
      </c>
      <c r="D8" s="126" t="s">
        <v>495</v>
      </c>
      <c r="E8" s="113">
        <f>'Dados Gerais RSS'!D29/100*'Dados Gerais RSS'!D26</f>
        <v>0</v>
      </c>
      <c r="F8" s="116" t="s">
        <v>306</v>
      </c>
      <c r="G8" s="117">
        <f>A8-C8-E8</f>
        <v>0</v>
      </c>
      <c r="H8" s="14" t="s">
        <v>638</v>
      </c>
      <c r="I8" s="15"/>
    </row>
    <row r="9" spans="1:9" s="110" customFormat="1" ht="12.95" hidden="1" customHeight="1">
      <c r="A9" s="75" t="s">
        <v>496</v>
      </c>
      <c r="B9" s="69"/>
      <c r="C9" s="73" t="s">
        <v>497</v>
      </c>
      <c r="D9" s="69"/>
      <c r="E9" s="73" t="s">
        <v>498</v>
      </c>
      <c r="F9" s="69"/>
      <c r="G9" s="88" t="s">
        <v>499</v>
      </c>
      <c r="H9" s="13"/>
      <c r="I9" s="15"/>
    </row>
    <row r="10" spans="1:9" s="110" customFormat="1" ht="12.95" hidden="1" customHeight="1">
      <c r="A10" s="75" t="s">
        <v>500</v>
      </c>
      <c r="B10" s="69"/>
      <c r="C10" s="73" t="s">
        <v>501</v>
      </c>
      <c r="D10" s="69"/>
      <c r="E10" s="73" t="s">
        <v>502</v>
      </c>
      <c r="F10" s="69"/>
      <c r="G10" s="88" t="s">
        <v>503</v>
      </c>
      <c r="H10" s="13"/>
      <c r="I10" s="15"/>
    </row>
    <row r="11" spans="1:9" s="110" customFormat="1" ht="12.95" hidden="1" customHeight="1">
      <c r="A11" s="86"/>
      <c r="B11" s="69"/>
      <c r="C11" s="69"/>
      <c r="D11" s="69"/>
      <c r="E11" s="69"/>
      <c r="F11" s="69"/>
      <c r="G11" s="70"/>
      <c r="H11" s="13"/>
      <c r="I11" s="15"/>
    </row>
    <row r="12" spans="1:9" s="110" customFormat="1" ht="12.95" hidden="1" customHeight="1">
      <c r="A12" s="86"/>
      <c r="B12" s="69"/>
      <c r="C12" s="242">
        <f>G8</f>
        <v>0</v>
      </c>
      <c r="D12" s="126" t="s">
        <v>398</v>
      </c>
      <c r="E12" s="255">
        <f>'Dados Gerais RSS'!D28</f>
        <v>0</v>
      </c>
      <c r="F12" s="116" t="s">
        <v>306</v>
      </c>
      <c r="G12" s="117">
        <f>IF( E12=0,0,C12/E12)</f>
        <v>0</v>
      </c>
      <c r="H12" s="13"/>
      <c r="I12" s="15"/>
    </row>
    <row r="13" spans="1:9" s="110" customFormat="1" ht="12.95" hidden="1" customHeight="1">
      <c r="A13" s="86"/>
      <c r="B13" s="69"/>
      <c r="C13" s="73" t="s">
        <v>499</v>
      </c>
      <c r="D13" s="73"/>
      <c r="E13" s="73" t="s">
        <v>472</v>
      </c>
      <c r="F13" s="69"/>
      <c r="G13" s="70"/>
      <c r="H13" s="13"/>
      <c r="I13" s="15"/>
    </row>
    <row r="14" spans="1:9" s="110" customFormat="1" ht="12.95" hidden="1" customHeight="1">
      <c r="A14" s="86"/>
      <c r="B14" s="69"/>
      <c r="C14" s="73" t="s">
        <v>503</v>
      </c>
      <c r="D14" s="73"/>
      <c r="E14" s="73" t="s">
        <v>504</v>
      </c>
      <c r="F14" s="69"/>
      <c r="G14" s="70"/>
      <c r="H14" s="13"/>
      <c r="I14" s="15"/>
    </row>
    <row r="15" spans="1:9" s="110" customFormat="1" ht="9.75" hidden="1" customHeight="1">
      <c r="A15" s="86"/>
      <c r="B15" s="69"/>
      <c r="C15" s="69"/>
      <c r="D15" s="69"/>
      <c r="E15" s="69"/>
      <c r="F15" s="69"/>
      <c r="G15" s="70"/>
      <c r="H15" s="13"/>
      <c r="I15" s="15"/>
    </row>
    <row r="16" spans="1:9" s="110" customFormat="1" ht="12.95" hidden="1" customHeight="1">
      <c r="A16" s="253" t="s">
        <v>639</v>
      </c>
      <c r="B16" s="15"/>
      <c r="C16" s="15"/>
      <c r="D16" s="15"/>
      <c r="E16" s="15"/>
      <c r="F16" s="15"/>
      <c r="G16" s="97"/>
      <c r="H16" s="13"/>
      <c r="I16" s="15"/>
    </row>
    <row r="17" spans="1:10" s="110" customFormat="1" ht="12.95" hidden="1" customHeight="1">
      <c r="A17" s="254">
        <f>'Dados Gerais RSS'!D38</f>
        <v>0</v>
      </c>
      <c r="B17" s="126"/>
      <c r="C17" s="113" t="s">
        <v>495</v>
      </c>
      <c r="D17" s="126"/>
      <c r="E17" s="113">
        <f>'Dados Gerais RSS'!D41/100*'Dados Gerais RSS'!D38</f>
        <v>0</v>
      </c>
      <c r="F17" s="116" t="s">
        <v>306</v>
      </c>
      <c r="G17" s="117">
        <f>A17-E17</f>
        <v>0</v>
      </c>
      <c r="H17" s="14" t="s">
        <v>638</v>
      </c>
      <c r="I17" s="15"/>
    </row>
    <row r="18" spans="1:10" s="110" customFormat="1" ht="12.95" hidden="1" customHeight="1">
      <c r="A18" s="75" t="s">
        <v>498</v>
      </c>
      <c r="B18" s="69"/>
      <c r="C18" s="73"/>
      <c r="D18" s="69"/>
      <c r="E18" s="73" t="s">
        <v>498</v>
      </c>
      <c r="F18" s="69"/>
      <c r="G18" s="88" t="s">
        <v>499</v>
      </c>
      <c r="H18" s="13"/>
      <c r="I18" s="15"/>
    </row>
    <row r="19" spans="1:10" s="110" customFormat="1" ht="12.95" hidden="1" customHeight="1">
      <c r="A19" s="75" t="s">
        <v>505</v>
      </c>
      <c r="B19" s="69"/>
      <c r="C19" s="73"/>
      <c r="D19" s="69"/>
      <c r="E19" s="73" t="s">
        <v>502</v>
      </c>
      <c r="F19" s="69"/>
      <c r="G19" s="88" t="s">
        <v>503</v>
      </c>
      <c r="H19" s="13"/>
      <c r="I19" s="15"/>
    </row>
    <row r="20" spans="1:10" s="110" customFormat="1" ht="12.95" hidden="1" customHeight="1">
      <c r="A20" s="86"/>
      <c r="B20" s="69"/>
      <c r="C20" s="69"/>
      <c r="D20" s="69"/>
      <c r="E20" s="69"/>
      <c r="F20" s="69"/>
      <c r="G20" s="70"/>
      <c r="H20" s="13"/>
      <c r="I20" s="15"/>
    </row>
    <row r="21" spans="1:10" s="110" customFormat="1" ht="12.95" hidden="1" customHeight="1">
      <c r="A21" s="86"/>
      <c r="B21" s="69"/>
      <c r="C21" s="242">
        <f>G17</f>
        <v>0</v>
      </c>
      <c r="D21" s="126" t="s">
        <v>398</v>
      </c>
      <c r="E21" s="255">
        <f>'Dados Gerais RSS'!D40</f>
        <v>0</v>
      </c>
      <c r="F21" s="116" t="s">
        <v>306</v>
      </c>
      <c r="G21" s="117">
        <f>IF(E21=0,0,C21/E21)</f>
        <v>0</v>
      </c>
      <c r="H21" s="13"/>
      <c r="I21" s="15"/>
    </row>
    <row r="22" spans="1:10" s="110" customFormat="1" ht="12.95" hidden="1" customHeight="1">
      <c r="A22" s="86"/>
      <c r="B22" s="69"/>
      <c r="C22" s="73" t="s">
        <v>499</v>
      </c>
      <c r="D22" s="73"/>
      <c r="E22" s="73" t="s">
        <v>472</v>
      </c>
      <c r="F22" s="69"/>
      <c r="G22" s="70"/>
      <c r="H22" s="13"/>
      <c r="I22" s="15"/>
    </row>
    <row r="23" spans="1:10" s="110" customFormat="1" ht="12.95" hidden="1" customHeight="1">
      <c r="A23" s="86"/>
      <c r="B23" s="69"/>
      <c r="C23" s="73" t="s">
        <v>503</v>
      </c>
      <c r="D23" s="73"/>
      <c r="E23" s="73" t="s">
        <v>504</v>
      </c>
      <c r="F23" s="69"/>
      <c r="G23" s="70"/>
      <c r="H23" s="13"/>
      <c r="I23" s="15"/>
    </row>
    <row r="24" spans="1:10" s="110" customFormat="1" ht="12.95" hidden="1" customHeight="1">
      <c r="A24" s="86"/>
      <c r="B24" s="69"/>
      <c r="C24" s="69"/>
      <c r="D24" s="69"/>
      <c r="E24" s="69"/>
      <c r="F24" s="69"/>
      <c r="G24" s="70"/>
      <c r="H24" s="13"/>
      <c r="I24" s="15"/>
    </row>
    <row r="25" spans="1:10" s="110" customFormat="1" ht="12.95" hidden="1" customHeight="1">
      <c r="A25" s="86"/>
      <c r="B25" s="69"/>
      <c r="C25" s="69"/>
      <c r="D25" s="69"/>
      <c r="E25" s="256" t="s">
        <v>506</v>
      </c>
      <c r="F25" s="116" t="s">
        <v>306</v>
      </c>
      <c r="G25" s="257" t="e">
        <f>'Dados Gerais RSS'!#REF!</f>
        <v>#REF!</v>
      </c>
      <c r="H25" s="13"/>
      <c r="I25" s="15"/>
    </row>
    <row r="26" spans="1:10" s="110" customFormat="1" ht="12.95" hidden="1" customHeight="1">
      <c r="A26" s="86"/>
      <c r="B26" s="69"/>
      <c r="C26" s="69"/>
      <c r="D26" s="69"/>
      <c r="E26" s="256"/>
      <c r="F26" s="258"/>
      <c r="G26" s="257"/>
      <c r="H26" s="13"/>
      <c r="I26" s="15"/>
    </row>
    <row r="27" spans="1:10" s="110" customFormat="1" ht="12.95" hidden="1" customHeight="1">
      <c r="A27" s="259" t="s">
        <v>507</v>
      </c>
      <c r="B27" s="125"/>
      <c r="C27" s="125"/>
      <c r="D27" s="125"/>
      <c r="E27" s="125"/>
      <c r="F27" s="116" t="s">
        <v>306</v>
      </c>
      <c r="G27" s="117" t="e">
        <f>(G12+G21)*G25</f>
        <v>#REF!</v>
      </c>
      <c r="H27" s="13"/>
      <c r="I27" s="15"/>
    </row>
    <row r="28" spans="1:10" s="110" customFormat="1" ht="12.95" customHeight="1">
      <c r="A28" s="253" t="s">
        <v>640</v>
      </c>
      <c r="B28" s="15"/>
      <c r="C28" s="15"/>
      <c r="D28" s="15"/>
      <c r="E28" s="15"/>
      <c r="F28" s="15"/>
      <c r="G28" s="97"/>
      <c r="H28" s="13"/>
      <c r="I28" s="15"/>
      <c r="J28" s="368"/>
    </row>
    <row r="29" spans="1:10" s="110" customFormat="1" ht="12.95" customHeight="1">
      <c r="A29" s="253"/>
      <c r="B29" s="15"/>
      <c r="C29" s="15"/>
      <c r="D29" s="15"/>
      <c r="E29" s="15"/>
      <c r="F29" s="15"/>
      <c r="G29" s="97"/>
      <c r="H29" s="13"/>
      <c r="I29" s="15"/>
      <c r="J29" s="368"/>
    </row>
    <row r="30" spans="1:10" s="110" customFormat="1" ht="12.95" customHeight="1">
      <c r="A30" s="254">
        <f>'Dados Gerais RSS'!D32</f>
        <v>62660</v>
      </c>
      <c r="B30" s="126" t="s">
        <v>495</v>
      </c>
      <c r="C30" s="113">
        <f>'3.0 - Custos Dependentes (Km)'!C70</f>
        <v>711.08</v>
      </c>
      <c r="D30" s="126" t="s">
        <v>495</v>
      </c>
      <c r="E30" s="113">
        <f>TRUNC('Dados Gerais RSS'!D35/100*'Dados Gerais RSS'!D32,2)</f>
        <v>12532</v>
      </c>
      <c r="F30" s="116" t="s">
        <v>306</v>
      </c>
      <c r="G30" s="117">
        <f>A30-C30-E30</f>
        <v>49416.92</v>
      </c>
      <c r="H30" s="14" t="s">
        <v>638</v>
      </c>
      <c r="I30" s="15"/>
    </row>
    <row r="31" spans="1:10" s="110" customFormat="1" ht="12.95" customHeight="1">
      <c r="A31" s="75" t="s">
        <v>498</v>
      </c>
      <c r="B31" s="69"/>
      <c r="C31" s="73" t="s">
        <v>497</v>
      </c>
      <c r="D31" s="69"/>
      <c r="E31" s="73" t="s">
        <v>498</v>
      </c>
      <c r="F31" s="69"/>
      <c r="G31" s="88" t="s">
        <v>499</v>
      </c>
      <c r="H31" s="13"/>
      <c r="I31" s="15"/>
    </row>
    <row r="32" spans="1:10" s="110" customFormat="1" ht="12.95" customHeight="1">
      <c r="A32" s="75" t="s">
        <v>500</v>
      </c>
      <c r="B32" s="69"/>
      <c r="C32" s="73" t="s">
        <v>501</v>
      </c>
      <c r="D32" s="69"/>
      <c r="E32" s="73" t="s">
        <v>502</v>
      </c>
      <c r="F32" s="69"/>
      <c r="G32" s="88" t="s">
        <v>503</v>
      </c>
      <c r="H32" s="13"/>
      <c r="I32" s="15"/>
    </row>
    <row r="33" spans="1:9" s="110" customFormat="1" ht="12.95" customHeight="1">
      <c r="A33" s="86"/>
      <c r="B33" s="69"/>
      <c r="C33" s="69"/>
      <c r="D33" s="69"/>
      <c r="E33" s="69"/>
      <c r="F33" s="69"/>
      <c r="G33" s="70"/>
      <c r="H33" s="13"/>
      <c r="I33" s="15"/>
    </row>
    <row r="34" spans="1:9" s="110" customFormat="1" ht="12.95" customHeight="1">
      <c r="A34" s="86"/>
      <c r="B34" s="69"/>
      <c r="C34" s="242">
        <f>G30</f>
        <v>49416.92</v>
      </c>
      <c r="D34" s="126" t="s">
        <v>398</v>
      </c>
      <c r="E34" s="255">
        <f>'Dados Gerais RSS'!D34</f>
        <v>60</v>
      </c>
      <c r="F34" s="116" t="s">
        <v>306</v>
      </c>
      <c r="G34" s="117">
        <f>IF(E34=0,0,C34/E34)</f>
        <v>823.6153333333333</v>
      </c>
      <c r="H34" s="13"/>
      <c r="I34" s="15"/>
    </row>
    <row r="35" spans="1:9" s="110" customFormat="1" ht="12.95" customHeight="1">
      <c r="A35" s="86"/>
      <c r="B35" s="69"/>
      <c r="C35" s="73" t="s">
        <v>499</v>
      </c>
      <c r="D35" s="73"/>
      <c r="E35" s="73" t="s">
        <v>472</v>
      </c>
      <c r="F35" s="69"/>
      <c r="G35" s="70"/>
      <c r="H35" s="13"/>
      <c r="I35" s="15"/>
    </row>
    <row r="36" spans="1:9" s="110" customFormat="1" ht="12.95" customHeight="1">
      <c r="A36" s="86"/>
      <c r="B36" s="69"/>
      <c r="C36" s="73" t="s">
        <v>503</v>
      </c>
      <c r="D36" s="73"/>
      <c r="E36" s="73" t="s">
        <v>504</v>
      </c>
      <c r="F36" s="69"/>
      <c r="G36" s="70"/>
      <c r="H36" s="13"/>
      <c r="I36" s="15"/>
    </row>
    <row r="37" spans="1:9" s="110" customFormat="1" ht="12.95" customHeight="1">
      <c r="A37" s="86"/>
      <c r="B37" s="69"/>
      <c r="C37" s="73"/>
      <c r="D37" s="73"/>
      <c r="E37" s="73"/>
      <c r="F37" s="69"/>
      <c r="G37" s="70"/>
      <c r="H37" s="13"/>
      <c r="I37" s="15"/>
    </row>
    <row r="38" spans="1:9" s="110" customFormat="1" ht="12.95" customHeight="1">
      <c r="A38" s="86"/>
      <c r="B38" s="69"/>
      <c r="C38" s="69"/>
      <c r="D38" s="69"/>
      <c r="E38" s="256" t="s">
        <v>508</v>
      </c>
      <c r="F38" s="116" t="s">
        <v>306</v>
      </c>
      <c r="G38" s="260">
        <f>'Dados Gerais RSS'!D33</f>
        <v>1</v>
      </c>
      <c r="H38" s="13"/>
      <c r="I38" s="15"/>
    </row>
    <row r="39" spans="1:9" s="110" customFormat="1" ht="12.95" customHeight="1">
      <c r="A39" s="259" t="s">
        <v>509</v>
      </c>
      <c r="B39" s="125"/>
      <c r="C39" s="125"/>
      <c r="D39" s="125"/>
      <c r="E39" s="125"/>
      <c r="F39" s="116"/>
      <c r="G39" s="117">
        <f>TRUNC(G38*G34,2)</f>
        <v>823.61</v>
      </c>
      <c r="H39" s="13"/>
      <c r="I39" s="15"/>
    </row>
    <row r="40" spans="1:9" s="110" customFormat="1" ht="12.95" customHeight="1">
      <c r="A40" s="259"/>
      <c r="B40" s="125"/>
      <c r="C40" s="125"/>
      <c r="D40" s="125"/>
      <c r="E40" s="125"/>
      <c r="F40" s="116"/>
      <c r="G40" s="88"/>
      <c r="H40" s="13"/>
      <c r="I40" s="15"/>
    </row>
    <row r="41" spans="1:9" s="110" customFormat="1" ht="12.95" customHeight="1">
      <c r="A41" s="155" t="s">
        <v>510</v>
      </c>
      <c r="B41" s="125"/>
      <c r="C41" s="125"/>
      <c r="D41" s="125"/>
      <c r="E41" s="125"/>
      <c r="F41" s="116"/>
      <c r="G41" s="141">
        <f>G39</f>
        <v>823.61</v>
      </c>
      <c r="H41" s="20"/>
      <c r="I41" s="408"/>
    </row>
    <row r="42" spans="1:9" s="110" customFormat="1" ht="12.95" customHeight="1">
      <c r="A42" s="142"/>
      <c r="B42" s="103"/>
      <c r="C42" s="103"/>
      <c r="D42" s="103"/>
      <c r="E42" s="103"/>
      <c r="F42" s="103"/>
      <c r="G42" s="130"/>
      <c r="H42" s="15"/>
      <c r="I42" s="15"/>
    </row>
    <row r="43" spans="1:9" s="110" customFormat="1" ht="12.95" customHeight="1">
      <c r="A43" s="69"/>
      <c r="B43" s="69"/>
      <c r="C43" s="69"/>
      <c r="D43" s="69"/>
      <c r="E43" s="69"/>
      <c r="F43" s="69"/>
      <c r="G43" s="69"/>
      <c r="H43" s="13"/>
      <c r="I43" s="15"/>
    </row>
    <row r="44" spans="1:9" s="110" customFormat="1" ht="12.95" customHeight="1">
      <c r="A44" s="143" t="s">
        <v>511</v>
      </c>
      <c r="B44" s="108"/>
      <c r="C44" s="108"/>
      <c r="D44" s="108"/>
      <c r="E44" s="108"/>
      <c r="F44" s="108"/>
      <c r="G44" s="109"/>
      <c r="H44" s="13"/>
      <c r="I44" s="15"/>
    </row>
    <row r="45" spans="1:9" s="110" customFormat="1" ht="12.95" customHeight="1">
      <c r="A45" s="86"/>
      <c r="B45" s="69"/>
      <c r="C45" s="69"/>
      <c r="D45" s="69"/>
      <c r="E45" s="69"/>
      <c r="F45" s="69"/>
      <c r="G45" s="70"/>
      <c r="H45" s="13"/>
      <c r="I45" s="15"/>
    </row>
    <row r="46" spans="1:9" s="110" customFormat="1" ht="12.95" hidden="1" customHeight="1">
      <c r="A46" s="134" t="s">
        <v>641</v>
      </c>
      <c r="B46" s="69"/>
      <c r="C46" s="69"/>
      <c r="D46" s="69"/>
      <c r="E46" s="69"/>
      <c r="F46" s="69"/>
      <c r="G46" s="70"/>
      <c r="H46" s="13"/>
      <c r="I46" s="15"/>
    </row>
    <row r="47" spans="1:9" s="110" customFormat="1" ht="12.95" hidden="1" customHeight="1">
      <c r="A47" s="254">
        <f>'Dados Gerais RSS'!D26</f>
        <v>0</v>
      </c>
      <c r="B47" s="113"/>
      <c r="C47" s="113"/>
      <c r="D47" s="113" t="s">
        <v>305</v>
      </c>
      <c r="E47" s="136">
        <v>8.0000000000000002E-3</v>
      </c>
      <c r="F47" s="116" t="s">
        <v>306</v>
      </c>
      <c r="G47" s="117">
        <f>A47*E47</f>
        <v>0</v>
      </c>
      <c r="H47" s="13"/>
      <c r="I47" s="15"/>
    </row>
    <row r="48" spans="1:9" s="110" customFormat="1" ht="12.95" hidden="1" customHeight="1">
      <c r="A48" s="75" t="s">
        <v>498</v>
      </c>
      <c r="B48" s="69"/>
      <c r="C48" s="73"/>
      <c r="D48" s="69"/>
      <c r="E48" s="73" t="s">
        <v>512</v>
      </c>
      <c r="F48" s="69"/>
      <c r="G48" s="88" t="s">
        <v>469</v>
      </c>
      <c r="H48" s="13"/>
      <c r="I48" s="15"/>
    </row>
    <row r="49" spans="1:9" s="110" customFormat="1" ht="12.95" hidden="1" customHeight="1">
      <c r="A49" s="75" t="s">
        <v>500</v>
      </c>
      <c r="B49" s="69"/>
      <c r="C49" s="67"/>
      <c r="D49" s="69"/>
      <c r="E49" s="73" t="s">
        <v>514</v>
      </c>
      <c r="F49" s="69"/>
      <c r="G49" s="88" t="s">
        <v>513</v>
      </c>
      <c r="H49" s="13"/>
      <c r="I49" s="15"/>
    </row>
    <row r="50" spans="1:9" s="110" customFormat="1" ht="12.95" hidden="1" customHeight="1">
      <c r="A50" s="86"/>
      <c r="B50" s="69"/>
      <c r="C50" s="69"/>
      <c r="D50" s="69"/>
      <c r="E50" s="69"/>
      <c r="F50" s="69"/>
      <c r="G50" s="70"/>
      <c r="H50" s="13"/>
      <c r="I50" s="15"/>
    </row>
    <row r="51" spans="1:9" s="110" customFormat="1" ht="12.95" hidden="1" customHeight="1">
      <c r="A51" s="86"/>
      <c r="B51" s="69"/>
      <c r="C51" s="69"/>
      <c r="D51" s="69"/>
      <c r="E51" s="69"/>
      <c r="F51" s="69"/>
      <c r="G51" s="70"/>
      <c r="H51" s="13"/>
      <c r="I51" s="15"/>
    </row>
    <row r="52" spans="1:9" s="110" customFormat="1" ht="12.95" hidden="1" customHeight="1">
      <c r="A52" s="134" t="s">
        <v>642</v>
      </c>
      <c r="B52" s="69"/>
      <c r="C52" s="69"/>
      <c r="D52" s="69"/>
      <c r="E52" s="69"/>
      <c r="F52" s="69"/>
      <c r="G52" s="70"/>
      <c r="H52" s="13"/>
      <c r="I52" s="15"/>
    </row>
    <row r="53" spans="1:9" s="110" customFormat="1" ht="12.95" hidden="1" customHeight="1">
      <c r="A53" s="254">
        <f>'Dados Gerais RSS'!D38</f>
        <v>0</v>
      </c>
      <c r="B53" s="113"/>
      <c r="C53" s="255"/>
      <c r="D53" s="113" t="s">
        <v>305</v>
      </c>
      <c r="E53" s="138">
        <f>+E47</f>
        <v>8.0000000000000002E-3</v>
      </c>
      <c r="F53" s="116" t="s">
        <v>306</v>
      </c>
      <c r="G53" s="117">
        <f>A53*E53</f>
        <v>0</v>
      </c>
      <c r="H53" s="13"/>
      <c r="I53" s="15"/>
    </row>
    <row r="54" spans="1:9" s="110" customFormat="1" ht="12.95" hidden="1" customHeight="1">
      <c r="A54" s="75" t="s">
        <v>498</v>
      </c>
      <c r="B54" s="69"/>
      <c r="C54" s="73"/>
      <c r="D54" s="69"/>
      <c r="E54" s="73" t="s">
        <v>512</v>
      </c>
      <c r="F54" s="69"/>
      <c r="G54" s="88" t="s">
        <v>469</v>
      </c>
      <c r="H54" s="13"/>
      <c r="I54" s="15"/>
    </row>
    <row r="55" spans="1:9" s="110" customFormat="1" ht="12.95" hidden="1" customHeight="1">
      <c r="A55" s="75" t="s">
        <v>505</v>
      </c>
      <c r="B55" s="69"/>
      <c r="C55" s="73"/>
      <c r="D55" s="69"/>
      <c r="E55" s="73" t="s">
        <v>514</v>
      </c>
      <c r="F55" s="69"/>
      <c r="G55" s="88" t="s">
        <v>513</v>
      </c>
      <c r="H55" s="13"/>
      <c r="I55" s="15"/>
    </row>
    <row r="56" spans="1:9" s="110" customFormat="1" ht="12.95" hidden="1" customHeight="1">
      <c r="A56" s="86"/>
      <c r="B56" s="69"/>
      <c r="C56" s="69"/>
      <c r="D56" s="69"/>
      <c r="E56" s="69"/>
      <c r="F56" s="69"/>
      <c r="G56" s="70"/>
      <c r="H56" s="13"/>
      <c r="I56" s="15"/>
    </row>
    <row r="57" spans="1:9" s="110" customFormat="1" ht="12.95" hidden="1" customHeight="1">
      <c r="A57" s="86"/>
      <c r="B57" s="69"/>
      <c r="C57" s="69"/>
      <c r="D57" s="69"/>
      <c r="E57" s="256" t="s">
        <v>515</v>
      </c>
      <c r="F57" s="116" t="s">
        <v>306</v>
      </c>
      <c r="G57" s="257" t="e">
        <f>G25</f>
        <v>#REF!</v>
      </c>
      <c r="H57" s="13"/>
      <c r="I57" s="15"/>
    </row>
    <row r="58" spans="1:9" s="110" customFormat="1" ht="12.95" hidden="1" customHeight="1">
      <c r="A58" s="86"/>
      <c r="B58" s="69"/>
      <c r="C58" s="69"/>
      <c r="D58" s="69"/>
      <c r="E58" s="256"/>
      <c r="F58" s="258"/>
      <c r="G58" s="257"/>
      <c r="H58" s="13"/>
      <c r="I58" s="15"/>
    </row>
    <row r="59" spans="1:9" s="110" customFormat="1" ht="12.95" hidden="1" customHeight="1">
      <c r="A59" s="259" t="s">
        <v>516</v>
      </c>
      <c r="B59" s="125"/>
      <c r="C59" s="125"/>
      <c r="D59" s="125"/>
      <c r="E59" s="125"/>
      <c r="F59" s="116"/>
      <c r="G59" s="117" t="e">
        <f>(G47+G53)*G57</f>
        <v>#REF!</v>
      </c>
      <c r="H59" s="13"/>
      <c r="I59" s="15"/>
    </row>
    <row r="60" spans="1:9" s="110" customFormat="1" ht="12.95" hidden="1" customHeight="1">
      <c r="A60" s="86"/>
      <c r="B60" s="69"/>
      <c r="C60" s="69"/>
      <c r="D60" s="69"/>
      <c r="E60" s="69"/>
      <c r="F60" s="69"/>
      <c r="G60" s="70"/>
      <c r="H60" s="13"/>
      <c r="I60" s="15"/>
    </row>
    <row r="61" spans="1:9" s="110" customFormat="1" ht="12.95" customHeight="1">
      <c r="A61" s="134" t="s">
        <v>643</v>
      </c>
      <c r="B61" s="69"/>
      <c r="C61" s="69"/>
      <c r="D61" s="69"/>
      <c r="E61" s="69"/>
      <c r="F61" s="69"/>
      <c r="G61" s="70"/>
      <c r="H61" s="13"/>
      <c r="I61" s="15"/>
    </row>
    <row r="62" spans="1:9" s="110" customFormat="1" ht="12.95" customHeight="1">
      <c r="A62" s="254">
        <f>'Dados Gerais RSS'!D32+'Dados Gerais RSS'!D44</f>
        <v>62660</v>
      </c>
      <c r="B62" s="113"/>
      <c r="C62" s="113"/>
      <c r="D62" s="113" t="s">
        <v>305</v>
      </c>
      <c r="E62" s="136">
        <v>4.8999999999999998E-3</v>
      </c>
      <c r="F62" s="116" t="s">
        <v>306</v>
      </c>
      <c r="G62" s="117">
        <f>TRUNC(A62*E62,2)</f>
        <v>307.02999999999997</v>
      </c>
      <c r="H62" s="13"/>
      <c r="I62" s="15"/>
    </row>
    <row r="63" spans="1:9" s="110" customFormat="1" ht="12.95" customHeight="1">
      <c r="A63" s="75" t="s">
        <v>498</v>
      </c>
      <c r="B63" s="69"/>
      <c r="C63" s="73"/>
      <c r="D63" s="69"/>
      <c r="E63" s="73" t="s">
        <v>512</v>
      </c>
      <c r="F63" s="69"/>
      <c r="G63" s="88" t="s">
        <v>469</v>
      </c>
      <c r="H63" s="13"/>
      <c r="I63" s="15"/>
    </row>
    <row r="64" spans="1:9" s="110" customFormat="1" ht="12.95" customHeight="1">
      <c r="A64" s="75" t="s">
        <v>517</v>
      </c>
      <c r="B64" s="69"/>
      <c r="C64" s="73"/>
      <c r="D64" s="69"/>
      <c r="E64" s="73" t="s">
        <v>831</v>
      </c>
      <c r="F64" s="69"/>
      <c r="G64" s="88" t="s">
        <v>513</v>
      </c>
      <c r="H64" s="13"/>
      <c r="I64" s="15"/>
    </row>
    <row r="65" spans="1:9" s="110" customFormat="1" ht="12.95" customHeight="1">
      <c r="A65" s="86"/>
      <c r="B65" s="69"/>
      <c r="C65" s="69"/>
      <c r="D65" s="69"/>
      <c r="E65" s="69"/>
      <c r="F65" s="69"/>
      <c r="G65" s="70"/>
      <c r="H65" s="13"/>
      <c r="I65" s="15"/>
    </row>
    <row r="66" spans="1:9" s="110" customFormat="1" ht="12.95" customHeight="1">
      <c r="A66" s="86"/>
      <c r="B66" s="69"/>
      <c r="C66" s="73"/>
      <c r="D66" s="73"/>
      <c r="E66" s="113" t="s">
        <v>515</v>
      </c>
      <c r="F66" s="116" t="s">
        <v>306</v>
      </c>
      <c r="G66" s="260">
        <f>G38</f>
        <v>1</v>
      </c>
      <c r="H66" s="13"/>
      <c r="I66" s="15"/>
    </row>
    <row r="67" spans="1:9" s="110" customFormat="1" ht="12.95" customHeight="1">
      <c r="A67" s="86"/>
      <c r="B67" s="69"/>
      <c r="C67" s="73"/>
      <c r="D67" s="73"/>
      <c r="E67" s="73"/>
      <c r="F67" s="69"/>
      <c r="G67" s="261"/>
      <c r="H67" s="13"/>
      <c r="I67" s="15"/>
    </row>
    <row r="68" spans="1:9" s="110" customFormat="1" ht="12.95" customHeight="1">
      <c r="A68" s="259" t="s">
        <v>518</v>
      </c>
      <c r="B68" s="125"/>
      <c r="C68" s="125"/>
      <c r="D68" s="125"/>
      <c r="E68" s="125"/>
      <c r="F68" s="116" t="s">
        <v>306</v>
      </c>
      <c r="G68" s="117">
        <f>TRUNC(G66*G62,2)</f>
        <v>307.02999999999997</v>
      </c>
      <c r="H68" s="13"/>
      <c r="I68" s="15"/>
    </row>
    <row r="69" spans="1:9" s="110" customFormat="1" ht="12.95" customHeight="1">
      <c r="A69" s="259"/>
      <c r="B69" s="125"/>
      <c r="C69" s="125"/>
      <c r="D69" s="125"/>
      <c r="E69" s="125"/>
      <c r="F69" s="116"/>
      <c r="G69" s="88"/>
      <c r="H69" s="13"/>
      <c r="I69" s="15"/>
    </row>
    <row r="70" spans="1:9" s="110" customFormat="1" ht="12.95" customHeight="1">
      <c r="A70" s="124" t="s">
        <v>644</v>
      </c>
      <c r="B70" s="125"/>
      <c r="C70" s="125"/>
      <c r="D70" s="125"/>
      <c r="E70" s="125"/>
      <c r="F70" s="116"/>
      <c r="G70" s="141">
        <f>G68</f>
        <v>307.02999999999997</v>
      </c>
      <c r="H70" s="20"/>
      <c r="I70" s="408"/>
    </row>
    <row r="71" spans="1:9" s="110" customFormat="1" ht="12.95" customHeight="1">
      <c r="A71" s="142"/>
      <c r="B71" s="103"/>
      <c r="C71" s="103"/>
      <c r="D71" s="103"/>
      <c r="E71" s="103"/>
      <c r="F71" s="103"/>
      <c r="G71" s="130"/>
      <c r="H71" s="13"/>
      <c r="I71" s="15"/>
    </row>
    <row r="72" spans="1:9" s="110" customFormat="1" ht="12.95" customHeight="1">
      <c r="A72" s="143" t="s">
        <v>645</v>
      </c>
      <c r="B72" s="108"/>
      <c r="C72" s="108"/>
      <c r="D72" s="108"/>
      <c r="E72" s="108"/>
      <c r="F72" s="108"/>
      <c r="G72" s="109"/>
      <c r="H72" s="13"/>
      <c r="I72" s="15"/>
    </row>
    <row r="73" spans="1:9" s="110" customFormat="1" ht="12.95" hidden="1" customHeight="1">
      <c r="A73" s="86"/>
      <c r="B73" s="69"/>
      <c r="C73" s="69"/>
      <c r="D73" s="69"/>
      <c r="E73" s="69"/>
      <c r="F73" s="69"/>
      <c r="G73" s="70"/>
      <c r="H73" s="13"/>
      <c r="I73" s="15"/>
    </row>
    <row r="74" spans="1:9" s="110" customFormat="1" ht="12.95" hidden="1" customHeight="1">
      <c r="A74" s="262" t="s">
        <v>641</v>
      </c>
      <c r="B74" s="69"/>
      <c r="C74" s="69"/>
      <c r="D74" s="69"/>
      <c r="E74" s="69"/>
      <c r="F74" s="69"/>
      <c r="G74" s="70"/>
      <c r="H74" s="13"/>
      <c r="I74" s="15"/>
    </row>
    <row r="75" spans="1:9" s="110" customFormat="1" ht="12.95" hidden="1" customHeight="1">
      <c r="A75" s="361"/>
      <c r="B75" s="113"/>
      <c r="C75" s="113"/>
      <c r="D75" s="113" t="s">
        <v>361</v>
      </c>
      <c r="E75" s="409">
        <f>A8*5%</f>
        <v>0</v>
      </c>
      <c r="F75" s="116" t="s">
        <v>306</v>
      </c>
      <c r="G75" s="117">
        <f>A75+E75</f>
        <v>0</v>
      </c>
      <c r="H75" s="13"/>
      <c r="I75" s="15"/>
    </row>
    <row r="76" spans="1:9" s="110" customFormat="1" ht="12.95" hidden="1" customHeight="1">
      <c r="A76" s="362" t="s">
        <v>498</v>
      </c>
      <c r="B76" s="69"/>
      <c r="C76" s="73"/>
      <c r="D76" s="69"/>
      <c r="E76" s="73" t="s">
        <v>646</v>
      </c>
      <c r="F76" s="69"/>
      <c r="G76" s="88" t="s">
        <v>469</v>
      </c>
      <c r="H76" s="13"/>
      <c r="I76" s="15"/>
    </row>
    <row r="77" spans="1:9" s="110" customFormat="1" ht="12.95" hidden="1" customHeight="1">
      <c r="A77" s="362" t="s">
        <v>647</v>
      </c>
      <c r="B77" s="69"/>
      <c r="C77" s="410"/>
      <c r="D77" s="69"/>
      <c r="E77" s="73" t="s">
        <v>648</v>
      </c>
      <c r="F77" s="69"/>
      <c r="G77" s="88" t="s">
        <v>649</v>
      </c>
      <c r="H77" s="13"/>
      <c r="I77" s="15"/>
    </row>
    <row r="78" spans="1:9" s="110" customFormat="1" ht="12.95" hidden="1" customHeight="1">
      <c r="A78" s="75"/>
      <c r="B78" s="69"/>
      <c r="C78" s="410"/>
      <c r="D78" s="69"/>
      <c r="E78" s="73"/>
      <c r="F78" s="69"/>
      <c r="G78" s="88"/>
      <c r="H78" s="13"/>
      <c r="I78" s="15"/>
    </row>
    <row r="79" spans="1:9" s="110" customFormat="1" ht="12.95" hidden="1" customHeight="1">
      <c r="A79" s="86"/>
      <c r="B79" s="69"/>
      <c r="C79" s="242">
        <f>G75</f>
        <v>0</v>
      </c>
      <c r="D79" s="126" t="s">
        <v>398</v>
      </c>
      <c r="E79" s="255">
        <v>12</v>
      </c>
      <c r="F79" s="116" t="s">
        <v>306</v>
      </c>
      <c r="G79" s="117">
        <f>C79/E79</f>
        <v>0</v>
      </c>
      <c r="H79" s="13"/>
      <c r="I79" s="15"/>
    </row>
    <row r="80" spans="1:9" s="110" customFormat="1" ht="12.95" hidden="1" customHeight="1">
      <c r="A80" s="86"/>
      <c r="B80" s="69"/>
      <c r="C80" s="73" t="s">
        <v>650</v>
      </c>
      <c r="D80" s="73"/>
      <c r="E80" s="73" t="s">
        <v>651</v>
      </c>
      <c r="F80" s="69"/>
      <c r="G80" s="70"/>
      <c r="H80" s="13"/>
      <c r="I80" s="15"/>
    </row>
    <row r="81" spans="1:9" s="110" customFormat="1" ht="12.95" hidden="1" customHeight="1">
      <c r="A81" s="86"/>
      <c r="B81" s="69"/>
      <c r="C81" s="73" t="s">
        <v>649</v>
      </c>
      <c r="D81" s="73"/>
      <c r="E81" s="73" t="s">
        <v>652</v>
      </c>
      <c r="F81" s="69"/>
      <c r="G81" s="70"/>
      <c r="H81" s="13"/>
      <c r="I81" s="15"/>
    </row>
    <row r="82" spans="1:9" s="110" customFormat="1" ht="12.95" hidden="1" customHeight="1">
      <c r="A82" s="86"/>
      <c r="B82" s="69"/>
      <c r="C82" s="73"/>
      <c r="D82" s="73"/>
      <c r="E82" s="73"/>
      <c r="F82" s="69"/>
      <c r="G82" s="70"/>
      <c r="H82" s="13"/>
      <c r="I82" s="15"/>
    </row>
    <row r="83" spans="1:9" s="110" customFormat="1" ht="12.95" hidden="1" customHeight="1">
      <c r="A83" s="86"/>
      <c r="B83" s="69"/>
      <c r="C83" s="69"/>
      <c r="D83" s="69"/>
      <c r="E83" s="113" t="s">
        <v>515</v>
      </c>
      <c r="F83" s="116" t="s">
        <v>306</v>
      </c>
      <c r="G83" s="263" t="e">
        <f>G57</f>
        <v>#REF!</v>
      </c>
      <c r="H83" s="13"/>
      <c r="I83" s="15"/>
    </row>
    <row r="84" spans="1:9" s="110" customFormat="1" ht="12.95" hidden="1" customHeight="1">
      <c r="A84" s="86"/>
      <c r="B84" s="69"/>
      <c r="C84" s="73"/>
      <c r="D84" s="73"/>
      <c r="E84" s="73"/>
      <c r="F84" s="69"/>
      <c r="G84" s="70"/>
      <c r="H84" s="13"/>
      <c r="I84" s="15"/>
    </row>
    <row r="85" spans="1:9" s="110" customFormat="1" ht="12.95" hidden="1" customHeight="1">
      <c r="A85" s="124" t="s">
        <v>519</v>
      </c>
      <c r="B85" s="125"/>
      <c r="C85" s="125"/>
      <c r="D85" s="125"/>
      <c r="E85" s="125"/>
      <c r="F85" s="116"/>
      <c r="G85" s="117" t="e">
        <f>G83*G79</f>
        <v>#REF!</v>
      </c>
      <c r="H85" s="13"/>
      <c r="I85" s="15"/>
    </row>
    <row r="86" spans="1:9" s="110" customFormat="1" ht="12.95" customHeight="1">
      <c r="A86" s="86"/>
      <c r="B86" s="69"/>
      <c r="C86" s="69"/>
      <c r="D86" s="69"/>
      <c r="E86" s="69"/>
      <c r="F86" s="69"/>
      <c r="G86" s="70"/>
      <c r="H86" s="13"/>
      <c r="I86" s="15"/>
    </row>
    <row r="87" spans="1:9" s="110" customFormat="1" ht="12.95" customHeight="1">
      <c r="A87" s="262" t="s">
        <v>653</v>
      </c>
      <c r="B87" s="69"/>
      <c r="C87" s="69"/>
      <c r="D87" s="69"/>
      <c r="E87" s="69"/>
      <c r="F87" s="69"/>
      <c r="G87" s="70"/>
      <c r="H87" s="13"/>
      <c r="I87" s="15"/>
    </row>
    <row r="88" spans="1:9" s="110" customFormat="1" ht="12.95" customHeight="1">
      <c r="A88" s="135">
        <f>TRUNC(A62*0.08,2)</f>
        <v>5012.8</v>
      </c>
      <c r="B88" s="113"/>
      <c r="C88" s="113"/>
      <c r="D88" s="113" t="s">
        <v>361</v>
      </c>
      <c r="E88" s="145">
        <f>TRUNC(A62*5%,2)</f>
        <v>3133</v>
      </c>
      <c r="F88" s="116" t="s">
        <v>306</v>
      </c>
      <c r="G88" s="117">
        <f>A88+E88</f>
        <v>8145.8</v>
      </c>
      <c r="H88" s="13"/>
      <c r="I88" s="15"/>
    </row>
    <row r="89" spans="1:9" s="110" customFormat="1" ht="12.95" customHeight="1">
      <c r="A89" s="75" t="s">
        <v>498</v>
      </c>
      <c r="B89" s="69"/>
      <c r="C89" s="73"/>
      <c r="D89" s="69"/>
      <c r="E89" s="73" t="s">
        <v>654</v>
      </c>
      <c r="F89" s="69"/>
      <c r="G89" s="88" t="s">
        <v>469</v>
      </c>
      <c r="H89" s="13"/>
      <c r="I89" s="15"/>
    </row>
    <row r="90" spans="1:9" s="110" customFormat="1" ht="12.95" customHeight="1">
      <c r="A90" s="362" t="s">
        <v>647</v>
      </c>
      <c r="B90" s="69"/>
      <c r="C90" s="410"/>
      <c r="D90" s="69"/>
      <c r="E90" s="73" t="s">
        <v>648</v>
      </c>
      <c r="F90" s="69"/>
      <c r="G90" s="88" t="s">
        <v>649</v>
      </c>
      <c r="H90" s="13"/>
      <c r="I90" s="15"/>
    </row>
    <row r="91" spans="1:9" s="110" customFormat="1" ht="12.95" customHeight="1">
      <c r="A91" s="75" t="s">
        <v>754</v>
      </c>
      <c r="B91" s="69"/>
      <c r="C91" s="410"/>
      <c r="D91" s="69"/>
      <c r="E91" s="73" t="s">
        <v>755</v>
      </c>
      <c r="F91" s="69"/>
      <c r="G91" s="88"/>
      <c r="H91" s="13"/>
      <c r="I91" s="15"/>
    </row>
    <row r="92" spans="1:9" s="110" customFormat="1" ht="12.95" customHeight="1">
      <c r="A92" s="86"/>
      <c r="B92" s="69"/>
      <c r="C92" s="242">
        <f>G88</f>
        <v>8145.8</v>
      </c>
      <c r="D92" s="126" t="s">
        <v>398</v>
      </c>
      <c r="E92" s="255">
        <v>12</v>
      </c>
      <c r="F92" s="116" t="s">
        <v>306</v>
      </c>
      <c r="G92" s="117">
        <f>TRUNC(C92/E92,2)</f>
        <v>678.81</v>
      </c>
      <c r="H92" s="13"/>
      <c r="I92" s="15"/>
    </row>
    <row r="93" spans="1:9" s="110" customFormat="1" ht="12.95" customHeight="1">
      <c r="A93" s="86"/>
      <c r="B93" s="69"/>
      <c r="C93" s="73" t="s">
        <v>650</v>
      </c>
      <c r="D93" s="73"/>
      <c r="E93" s="73" t="s">
        <v>651</v>
      </c>
      <c r="F93" s="69"/>
      <c r="G93" s="70"/>
      <c r="H93" s="13"/>
      <c r="I93" s="15"/>
    </row>
    <row r="94" spans="1:9" s="110" customFormat="1" ht="12.95" customHeight="1">
      <c r="A94" s="86"/>
      <c r="B94" s="69"/>
      <c r="C94" s="73" t="s">
        <v>649</v>
      </c>
      <c r="D94" s="73"/>
      <c r="E94" s="73" t="s">
        <v>652</v>
      </c>
      <c r="F94" s="69"/>
      <c r="G94" s="70"/>
      <c r="H94" s="13"/>
      <c r="I94" s="15"/>
    </row>
    <row r="95" spans="1:9" s="110" customFormat="1" ht="12.95" customHeight="1">
      <c r="A95" s="86"/>
      <c r="B95" s="69"/>
      <c r="C95" s="73"/>
      <c r="D95" s="73"/>
      <c r="E95" s="73"/>
      <c r="F95" s="69"/>
      <c r="G95" s="70"/>
      <c r="H95" s="13"/>
      <c r="I95" s="15"/>
    </row>
    <row r="96" spans="1:9" s="110" customFormat="1" ht="12.95" customHeight="1">
      <c r="A96" s="86"/>
      <c r="B96" s="69"/>
      <c r="C96" s="69"/>
      <c r="D96" s="69"/>
      <c r="E96" s="113" t="s">
        <v>515</v>
      </c>
      <c r="F96" s="116" t="s">
        <v>306</v>
      </c>
      <c r="G96" s="260">
        <f>G66</f>
        <v>1</v>
      </c>
      <c r="H96" s="13"/>
      <c r="I96" s="15"/>
    </row>
    <row r="97" spans="1:9" s="110" customFormat="1" ht="12.95" customHeight="1">
      <c r="A97" s="142"/>
      <c r="B97" s="103"/>
      <c r="C97" s="104"/>
      <c r="D97" s="104"/>
      <c r="E97" s="104"/>
      <c r="F97" s="103"/>
      <c r="G97" s="105"/>
      <c r="H97" s="13"/>
      <c r="I97" s="15"/>
    </row>
    <row r="98" spans="1:9" s="110" customFormat="1" ht="12.95" customHeight="1">
      <c r="A98" s="411" t="s">
        <v>655</v>
      </c>
      <c r="B98" s="220"/>
      <c r="C98" s="220"/>
      <c r="D98" s="220"/>
      <c r="E98" s="220"/>
      <c r="F98" s="224"/>
      <c r="G98" s="225">
        <f>TRUNC(G96*G92,2)</f>
        <v>678.81</v>
      </c>
      <c r="H98" s="13"/>
      <c r="I98" s="15"/>
    </row>
    <row r="99" spans="1:9" s="110" customFormat="1" ht="12.95" customHeight="1">
      <c r="A99" s="86"/>
      <c r="B99" s="69"/>
      <c r="C99" s="73"/>
      <c r="D99" s="73"/>
      <c r="E99" s="73"/>
      <c r="F99" s="69"/>
      <c r="G99" s="70"/>
      <c r="H99" s="13"/>
      <c r="I99" s="15"/>
    </row>
    <row r="100" spans="1:9" s="110" customFormat="1" ht="12.95" customHeight="1">
      <c r="A100" s="124" t="s">
        <v>520</v>
      </c>
      <c r="B100" s="125"/>
      <c r="C100" s="125"/>
      <c r="D100" s="125"/>
      <c r="E100" s="125"/>
      <c r="F100" s="116"/>
      <c r="G100" s="141">
        <f>G98</f>
        <v>678.81</v>
      </c>
      <c r="H100" s="20"/>
      <c r="I100" s="408"/>
    </row>
    <row r="101" spans="1:9" s="110" customFormat="1" ht="12.95" customHeight="1">
      <c r="A101" s="154"/>
      <c r="B101" s="69"/>
      <c r="C101" s="69"/>
      <c r="D101" s="69"/>
      <c r="E101" s="69"/>
      <c r="F101" s="72"/>
      <c r="G101" s="79"/>
      <c r="H101" s="13"/>
      <c r="I101" s="15"/>
    </row>
    <row r="102" spans="1:9" s="110" customFormat="1" ht="12.95" hidden="1" customHeight="1">
      <c r="A102" s="154" t="s">
        <v>656</v>
      </c>
      <c r="B102" s="69"/>
      <c r="C102" s="69"/>
      <c r="D102" s="69"/>
      <c r="E102" s="69"/>
      <c r="F102" s="72"/>
      <c r="G102" s="79"/>
      <c r="H102" s="13"/>
      <c r="I102" s="15"/>
    </row>
    <row r="103" spans="1:9" s="417" customFormat="1" ht="12.95" hidden="1" customHeight="1">
      <c r="A103" s="412" t="s">
        <v>366</v>
      </c>
      <c r="B103" s="84" t="s">
        <v>657</v>
      </c>
      <c r="C103" s="82" t="s">
        <v>658</v>
      </c>
      <c r="D103" s="413"/>
      <c r="E103" s="82" t="s">
        <v>659</v>
      </c>
      <c r="F103" s="414"/>
      <c r="G103" s="415" t="s">
        <v>660</v>
      </c>
      <c r="H103" s="416"/>
      <c r="I103" s="20"/>
    </row>
    <row r="104" spans="1:9" s="110" customFormat="1" ht="51.75" hidden="1" customHeight="1">
      <c r="A104" s="418" t="s">
        <v>661</v>
      </c>
      <c r="B104" s="419" t="s">
        <v>662</v>
      </c>
      <c r="C104" s="113"/>
      <c r="D104" s="113"/>
      <c r="E104" s="113">
        <v>46.62</v>
      </c>
      <c r="F104" s="126"/>
      <c r="G104" s="113">
        <f>C104*E104</f>
        <v>0</v>
      </c>
      <c r="H104" s="13"/>
      <c r="I104" s="15"/>
    </row>
    <row r="105" spans="1:9" s="110" customFormat="1" ht="58.5" hidden="1" customHeight="1">
      <c r="A105" s="420" t="s">
        <v>663</v>
      </c>
      <c r="B105" s="419" t="s">
        <v>662</v>
      </c>
      <c r="C105" s="113"/>
      <c r="D105" s="113"/>
      <c r="E105" s="113">
        <v>63.17</v>
      </c>
      <c r="F105" s="126"/>
      <c r="G105" s="113">
        <f>C105*E105</f>
        <v>0</v>
      </c>
      <c r="H105" s="13"/>
      <c r="I105" s="15"/>
    </row>
    <row r="106" spans="1:9" s="110" customFormat="1" ht="18.75" hidden="1" customHeight="1">
      <c r="A106" s="421" t="s">
        <v>664</v>
      </c>
      <c r="B106" s="125"/>
      <c r="C106" s="125"/>
      <c r="D106" s="125"/>
      <c r="E106" s="125"/>
      <c r="F106" s="126"/>
      <c r="G106" s="391">
        <f>G104+G105</f>
        <v>0</v>
      </c>
      <c r="H106" s="13"/>
      <c r="I106" s="15"/>
    </row>
    <row r="107" spans="1:9" s="110" customFormat="1" ht="12.95" hidden="1" customHeight="1">
      <c r="A107" s="154"/>
      <c r="B107" s="69"/>
      <c r="C107" s="69"/>
      <c r="D107" s="69"/>
      <c r="E107" s="69"/>
      <c r="F107" s="72"/>
      <c r="G107" s="79"/>
      <c r="H107" s="13"/>
      <c r="I107" s="15"/>
    </row>
    <row r="108" spans="1:9" s="110" customFormat="1" ht="12.95" customHeight="1">
      <c r="A108" s="124" t="s">
        <v>521</v>
      </c>
      <c r="B108" s="125"/>
      <c r="C108" s="125"/>
      <c r="D108" s="125"/>
      <c r="E108" s="125"/>
      <c r="F108" s="116"/>
      <c r="G108" s="141">
        <f>G100+G70+G41+G106</f>
        <v>1809.4499999999998</v>
      </c>
      <c r="H108" s="13"/>
      <c r="I108" s="15"/>
    </row>
    <row r="109" spans="1:9" s="110" customFormat="1" ht="12.95" customHeight="1">
      <c r="A109" s="154"/>
      <c r="B109" s="69"/>
      <c r="C109" s="69"/>
      <c r="D109" s="69"/>
      <c r="E109" s="69"/>
      <c r="F109" s="72"/>
      <c r="G109" s="79"/>
      <c r="H109" s="13"/>
      <c r="I109" s="15"/>
    </row>
    <row r="110" spans="1:9" s="110" customFormat="1" ht="12.95" customHeight="1">
      <c r="A110" s="124" t="s">
        <v>522</v>
      </c>
      <c r="B110" s="125"/>
      <c r="C110" s="125">
        <f>'Dados Gerais RSS'!D12</f>
        <v>260</v>
      </c>
      <c r="D110" s="125"/>
      <c r="E110" s="113">
        <f>TRUNC(G108/'Dados Gerais RSS'!D13,2)</f>
        <v>86.16</v>
      </c>
      <c r="F110" s="116"/>
      <c r="G110" s="141">
        <f>TRUNC(E110*C110,2)</f>
        <v>22401.599999999999</v>
      </c>
      <c r="H110" s="13"/>
      <c r="I110" s="15"/>
    </row>
    <row r="111" spans="1:9" s="110" customFormat="1" ht="12.95" customHeight="1">
      <c r="A111" s="69"/>
      <c r="B111" s="69"/>
      <c r="C111" s="69" t="str">
        <f>'Dados Gerais RSS'!C12</f>
        <v>Dias Coleta Anual</v>
      </c>
      <c r="D111" s="69"/>
      <c r="E111" s="73" t="s">
        <v>523</v>
      </c>
      <c r="F111" s="69"/>
      <c r="G111" s="93"/>
      <c r="H111" s="13"/>
      <c r="I111" s="15"/>
    </row>
    <row r="113" spans="1:7" ht="30" customHeight="1">
      <c r="A113" s="767"/>
      <c r="B113" s="764"/>
      <c r="C113" s="764"/>
      <c r="D113" s="764"/>
      <c r="E113" s="764"/>
      <c r="F113" s="764"/>
      <c r="G113" s="764"/>
    </row>
    <row r="114" spans="1:7" ht="12.75" customHeight="1">
      <c r="A114" s="764"/>
      <c r="B114" s="764"/>
      <c r="C114" s="764"/>
      <c r="D114" s="764"/>
      <c r="E114" s="764"/>
      <c r="F114" s="764"/>
      <c r="G114" s="764"/>
    </row>
    <row r="121" spans="1:7" ht="15">
      <c r="A121" s="774"/>
      <c r="B121" s="774"/>
      <c r="C121" s="774"/>
      <c r="D121" s="774"/>
      <c r="E121" s="774"/>
      <c r="F121" s="774"/>
      <c r="G121" s="774"/>
    </row>
    <row r="122" spans="1:7" ht="15">
      <c r="A122" s="774"/>
      <c r="B122" s="774"/>
      <c r="C122" s="774"/>
      <c r="D122" s="774"/>
      <c r="E122" s="774"/>
      <c r="F122" s="774"/>
      <c r="G122" s="774"/>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67" customWidth="1"/>
    <col min="2" max="2" width="17" style="67" customWidth="1"/>
    <col min="3" max="3" width="16" style="67" bestFit="1" customWidth="1"/>
    <col min="4" max="4" width="15.5703125" style="67" customWidth="1"/>
    <col min="5" max="5" width="12.7109375" style="67" customWidth="1"/>
    <col min="6" max="6" width="4.85546875" style="67" customWidth="1"/>
    <col min="7" max="7" width="7.42578125" style="67" customWidth="1"/>
    <col min="8" max="8" width="33.5703125" style="67" hidden="1" customWidth="1"/>
    <col min="9" max="9" width="8.85546875" style="27" hidden="1" customWidth="1"/>
    <col min="10" max="13" width="0" style="67" hidden="1" customWidth="1"/>
    <col min="14" max="16384" width="9.140625" style="67"/>
  </cols>
  <sheetData>
    <row r="1" spans="1:9" s="66" customFormat="1" ht="18" customHeight="1">
      <c r="A1" s="779" t="s">
        <v>842</v>
      </c>
      <c r="B1" s="779"/>
      <c r="C1" s="779"/>
      <c r="D1" s="779"/>
      <c r="E1" s="779"/>
      <c r="F1" s="779"/>
      <c r="G1" s="779"/>
      <c r="H1" s="65"/>
      <c r="I1" s="65"/>
    </row>
    <row r="2" spans="1:9" s="27" customFormat="1">
      <c r="A2" s="780"/>
      <c r="B2" s="780"/>
      <c r="C2" s="780"/>
      <c r="D2" s="780"/>
      <c r="E2" s="780"/>
      <c r="F2" s="780"/>
      <c r="G2" s="780"/>
    </row>
    <row r="3" spans="1:9" s="15" customFormat="1" ht="12.95" customHeight="1">
      <c r="A3" s="781"/>
      <c r="B3" s="781"/>
      <c r="C3" s="781"/>
      <c r="D3" s="782"/>
      <c r="E3" s="782"/>
      <c r="F3" s="782"/>
      <c r="G3" s="782"/>
      <c r="H3" s="13"/>
    </row>
    <row r="4" spans="1:9" s="110" customFormat="1" ht="12.95" customHeight="1">
      <c r="A4" s="95"/>
      <c r="B4" s="15"/>
      <c r="C4" s="15"/>
      <c r="D4" s="15"/>
      <c r="E4" s="15"/>
      <c r="F4" s="15"/>
      <c r="G4" s="97"/>
      <c r="H4" s="13"/>
      <c r="I4" s="15"/>
    </row>
    <row r="5" spans="1:9" s="110" customFormat="1" ht="12.95" customHeight="1">
      <c r="A5" s="209" t="s">
        <v>833</v>
      </c>
      <c r="B5" s="15"/>
      <c r="C5" s="15"/>
      <c r="D5" s="15"/>
      <c r="E5" s="15"/>
      <c r="F5" s="15"/>
      <c r="G5" s="97"/>
      <c r="H5" s="13"/>
      <c r="I5" s="15"/>
    </row>
    <row r="6" spans="1:9" s="110" customFormat="1" ht="7.5" customHeight="1">
      <c r="A6" s="187"/>
      <c r="B6" s="15"/>
      <c r="C6" s="15"/>
      <c r="D6" s="15"/>
      <c r="E6" s="15"/>
      <c r="F6" s="15"/>
      <c r="G6" s="97"/>
      <c r="H6" s="13"/>
      <c r="I6" s="15"/>
    </row>
    <row r="7" spans="1:9" s="110" customFormat="1" ht="12.95" hidden="1" customHeight="1">
      <c r="A7" s="253" t="s">
        <v>637</v>
      </c>
      <c r="B7" s="15"/>
      <c r="C7" s="15"/>
      <c r="D7" s="15"/>
      <c r="E7" s="15"/>
      <c r="F7" s="15"/>
      <c r="G7" s="97"/>
      <c r="H7" s="13"/>
      <c r="I7" s="15"/>
    </row>
    <row r="8" spans="1:9" s="110" customFormat="1" ht="12.95" hidden="1" customHeight="1">
      <c r="A8" s="254">
        <f>'Dados Gerais RSS'!D26</f>
        <v>0</v>
      </c>
      <c r="B8" s="126" t="s">
        <v>495</v>
      </c>
      <c r="C8" s="113">
        <f>'3.0 - Custos Dependentes (Km)'!C55</f>
        <v>0</v>
      </c>
      <c r="D8" s="126" t="s">
        <v>495</v>
      </c>
      <c r="E8" s="113">
        <f>'Dados Gerais RSS'!D29/100*'Dados Gerais RSS'!D26</f>
        <v>0</v>
      </c>
      <c r="F8" s="116" t="s">
        <v>306</v>
      </c>
      <c r="G8" s="117">
        <f>A8-C8-E8</f>
        <v>0</v>
      </c>
      <c r="H8" s="668" t="s">
        <v>638</v>
      </c>
      <c r="I8" s="15"/>
    </row>
    <row r="9" spans="1:9" s="110" customFormat="1" ht="12.95" hidden="1" customHeight="1">
      <c r="A9" s="75" t="s">
        <v>496</v>
      </c>
      <c r="B9" s="69"/>
      <c r="C9" s="73" t="s">
        <v>497</v>
      </c>
      <c r="D9" s="69"/>
      <c r="E9" s="73" t="s">
        <v>498</v>
      </c>
      <c r="F9" s="69"/>
      <c r="G9" s="88" t="s">
        <v>499</v>
      </c>
      <c r="H9" s="13"/>
      <c r="I9" s="15"/>
    </row>
    <row r="10" spans="1:9" s="110" customFormat="1" ht="12.95" hidden="1" customHeight="1">
      <c r="A10" s="75" t="s">
        <v>500</v>
      </c>
      <c r="B10" s="69"/>
      <c r="C10" s="73" t="s">
        <v>501</v>
      </c>
      <c r="D10" s="69"/>
      <c r="E10" s="73" t="s">
        <v>502</v>
      </c>
      <c r="F10" s="69"/>
      <c r="G10" s="88" t="s">
        <v>503</v>
      </c>
      <c r="H10" s="13"/>
      <c r="I10" s="15"/>
    </row>
    <row r="11" spans="1:9" s="110" customFormat="1" ht="12.95" hidden="1" customHeight="1">
      <c r="A11" s="86"/>
      <c r="B11" s="69"/>
      <c r="C11" s="69"/>
      <c r="D11" s="69"/>
      <c r="E11" s="69"/>
      <c r="F11" s="69"/>
      <c r="G11" s="70"/>
      <c r="H11" s="13"/>
      <c r="I11" s="15"/>
    </row>
    <row r="12" spans="1:9" s="110" customFormat="1" ht="12.95" hidden="1" customHeight="1">
      <c r="A12" s="86"/>
      <c r="B12" s="69"/>
      <c r="C12" s="242">
        <f>G8</f>
        <v>0</v>
      </c>
      <c r="D12" s="126" t="s">
        <v>398</v>
      </c>
      <c r="E12" s="255">
        <f>'Dados Gerais RSS'!D28</f>
        <v>0</v>
      </c>
      <c r="F12" s="116" t="s">
        <v>306</v>
      </c>
      <c r="G12" s="117">
        <f>IF( E12=0,0,C12/E12)</f>
        <v>0</v>
      </c>
      <c r="H12" s="13"/>
      <c r="I12" s="15"/>
    </row>
    <row r="13" spans="1:9" s="110" customFormat="1" ht="12.95" hidden="1" customHeight="1">
      <c r="A13" s="86"/>
      <c r="B13" s="69"/>
      <c r="C13" s="73" t="s">
        <v>499</v>
      </c>
      <c r="D13" s="73"/>
      <c r="E13" s="73" t="s">
        <v>472</v>
      </c>
      <c r="F13" s="69"/>
      <c r="G13" s="70"/>
      <c r="H13" s="13"/>
      <c r="I13" s="15"/>
    </row>
    <row r="14" spans="1:9" s="110" customFormat="1" ht="12.95" hidden="1" customHeight="1">
      <c r="A14" s="86"/>
      <c r="B14" s="69"/>
      <c r="C14" s="73" t="s">
        <v>503</v>
      </c>
      <c r="D14" s="73"/>
      <c r="E14" s="73" t="s">
        <v>504</v>
      </c>
      <c r="F14" s="69"/>
      <c r="G14" s="70"/>
      <c r="H14" s="13"/>
      <c r="I14" s="15"/>
    </row>
    <row r="15" spans="1:9" s="110" customFormat="1" ht="9.75" hidden="1" customHeight="1">
      <c r="A15" s="86"/>
      <c r="B15" s="69"/>
      <c r="C15" s="69"/>
      <c r="D15" s="69"/>
      <c r="E15" s="69"/>
      <c r="F15" s="69"/>
      <c r="G15" s="70"/>
      <c r="H15" s="13"/>
      <c r="I15" s="15"/>
    </row>
    <row r="16" spans="1:9" s="110" customFormat="1" ht="12.95" hidden="1" customHeight="1">
      <c r="A16" s="253" t="s">
        <v>639</v>
      </c>
      <c r="B16" s="15"/>
      <c r="C16" s="15"/>
      <c r="D16" s="15"/>
      <c r="E16" s="15"/>
      <c r="F16" s="15"/>
      <c r="G16" s="97"/>
      <c r="H16" s="13"/>
      <c r="I16" s="15"/>
    </row>
    <row r="17" spans="1:10" s="110" customFormat="1" ht="12.95" hidden="1" customHeight="1">
      <c r="A17" s="254">
        <f>'Dados Gerais RSS'!D38</f>
        <v>0</v>
      </c>
      <c r="B17" s="126"/>
      <c r="C17" s="113" t="s">
        <v>495</v>
      </c>
      <c r="D17" s="126"/>
      <c r="E17" s="113">
        <f>'Dados Gerais RSS'!D41/100*'Dados Gerais RSS'!D38</f>
        <v>0</v>
      </c>
      <c r="F17" s="116" t="s">
        <v>306</v>
      </c>
      <c r="G17" s="117">
        <f>A17-E17</f>
        <v>0</v>
      </c>
      <c r="H17" s="668" t="s">
        <v>638</v>
      </c>
      <c r="I17" s="15"/>
    </row>
    <row r="18" spans="1:10" s="110" customFormat="1" ht="12.95" hidden="1" customHeight="1">
      <c r="A18" s="75" t="s">
        <v>498</v>
      </c>
      <c r="B18" s="69"/>
      <c r="C18" s="73"/>
      <c r="D18" s="69"/>
      <c r="E18" s="73" t="s">
        <v>498</v>
      </c>
      <c r="F18" s="69"/>
      <c r="G18" s="88" t="s">
        <v>499</v>
      </c>
      <c r="H18" s="13"/>
      <c r="I18" s="15"/>
    </row>
    <row r="19" spans="1:10" s="110" customFormat="1" ht="12.95" hidden="1" customHeight="1">
      <c r="A19" s="75" t="s">
        <v>505</v>
      </c>
      <c r="B19" s="69"/>
      <c r="C19" s="73"/>
      <c r="D19" s="69"/>
      <c r="E19" s="73" t="s">
        <v>502</v>
      </c>
      <c r="F19" s="69"/>
      <c r="G19" s="88" t="s">
        <v>503</v>
      </c>
      <c r="H19" s="13"/>
      <c r="I19" s="15"/>
    </row>
    <row r="20" spans="1:10" s="110" customFormat="1" ht="12.95" hidden="1" customHeight="1">
      <c r="A20" s="86"/>
      <c r="B20" s="69"/>
      <c r="C20" s="69"/>
      <c r="D20" s="69"/>
      <c r="E20" s="69"/>
      <c r="F20" s="69"/>
      <c r="G20" s="70"/>
      <c r="H20" s="13"/>
      <c r="I20" s="15"/>
    </row>
    <row r="21" spans="1:10" s="110" customFormat="1" ht="12.95" hidden="1" customHeight="1">
      <c r="A21" s="86"/>
      <c r="B21" s="69"/>
      <c r="C21" s="242">
        <f>G17</f>
        <v>0</v>
      </c>
      <c r="D21" s="126" t="s">
        <v>398</v>
      </c>
      <c r="E21" s="255">
        <f>'Dados Gerais RSS'!D40</f>
        <v>0</v>
      </c>
      <c r="F21" s="116" t="s">
        <v>306</v>
      </c>
      <c r="G21" s="117">
        <f>IF(E21=0,0,C21/E21)</f>
        <v>0</v>
      </c>
      <c r="H21" s="13"/>
      <c r="I21" s="15"/>
    </row>
    <row r="22" spans="1:10" s="110" customFormat="1" ht="12.95" hidden="1" customHeight="1">
      <c r="A22" s="86"/>
      <c r="B22" s="69"/>
      <c r="C22" s="73" t="s">
        <v>499</v>
      </c>
      <c r="D22" s="73"/>
      <c r="E22" s="73" t="s">
        <v>472</v>
      </c>
      <c r="F22" s="69"/>
      <c r="G22" s="70"/>
      <c r="H22" s="13"/>
      <c r="I22" s="15"/>
    </row>
    <row r="23" spans="1:10" s="110" customFormat="1" ht="12.95" hidden="1" customHeight="1">
      <c r="A23" s="86"/>
      <c r="B23" s="69"/>
      <c r="C23" s="73" t="s">
        <v>503</v>
      </c>
      <c r="D23" s="73"/>
      <c r="E23" s="73" t="s">
        <v>504</v>
      </c>
      <c r="F23" s="69"/>
      <c r="G23" s="70"/>
      <c r="H23" s="13"/>
      <c r="I23" s="15"/>
    </row>
    <row r="24" spans="1:10" s="110" customFormat="1" ht="12.95" hidden="1" customHeight="1">
      <c r="A24" s="86"/>
      <c r="B24" s="69"/>
      <c r="C24" s="69"/>
      <c r="D24" s="69"/>
      <c r="E24" s="69"/>
      <c r="F24" s="69"/>
      <c r="G24" s="70"/>
      <c r="H24" s="13"/>
      <c r="I24" s="15"/>
    </row>
    <row r="25" spans="1:10" s="110" customFormat="1" ht="12.95" hidden="1" customHeight="1">
      <c r="A25" s="86"/>
      <c r="B25" s="69"/>
      <c r="C25" s="69"/>
      <c r="D25" s="69"/>
      <c r="E25" s="256" t="s">
        <v>506</v>
      </c>
      <c r="F25" s="116" t="s">
        <v>306</v>
      </c>
      <c r="G25" s="257" t="e">
        <f>'Dados Gerais RSS'!#REF!</f>
        <v>#REF!</v>
      </c>
      <c r="H25" s="13"/>
      <c r="I25" s="15"/>
    </row>
    <row r="26" spans="1:10" s="110" customFormat="1" ht="12.95" hidden="1" customHeight="1">
      <c r="A26" s="86"/>
      <c r="B26" s="69"/>
      <c r="C26" s="69"/>
      <c r="D26" s="69"/>
      <c r="E26" s="256"/>
      <c r="F26" s="258"/>
      <c r="G26" s="257"/>
      <c r="H26" s="13"/>
      <c r="I26" s="15"/>
    </row>
    <row r="27" spans="1:10" s="110" customFormat="1" ht="12.95" hidden="1" customHeight="1">
      <c r="A27" s="259" t="s">
        <v>507</v>
      </c>
      <c r="B27" s="125"/>
      <c r="C27" s="125"/>
      <c r="D27" s="125"/>
      <c r="E27" s="125"/>
      <c r="F27" s="116" t="s">
        <v>306</v>
      </c>
      <c r="G27" s="117" t="e">
        <f>(G12+G21)*G25</f>
        <v>#REF!</v>
      </c>
      <c r="H27" s="13"/>
      <c r="I27" s="15"/>
    </row>
    <row r="28" spans="1:10" s="110" customFormat="1" ht="12.95" customHeight="1">
      <c r="A28" s="253"/>
      <c r="B28" s="15"/>
      <c r="C28" s="15"/>
      <c r="D28" s="15"/>
      <c r="E28" s="15"/>
      <c r="F28" s="15"/>
      <c r="G28" s="97"/>
      <c r="H28" s="13"/>
      <c r="I28" s="15"/>
      <c r="J28" s="368"/>
    </row>
    <row r="29" spans="1:10" s="110" customFormat="1" ht="12.95" customHeight="1" thickBot="1">
      <c r="A29" s="253"/>
      <c r="B29" s="15"/>
      <c r="C29" s="15"/>
      <c r="D29" s="15"/>
      <c r="E29" s="15"/>
      <c r="F29" s="15"/>
      <c r="G29" s="97"/>
      <c r="H29" s="13"/>
      <c r="I29" s="15"/>
      <c r="J29" s="368"/>
    </row>
    <row r="30" spans="1:10" s="110" customFormat="1" ht="25.5" customHeight="1">
      <c r="A30" s="776" t="s">
        <v>840</v>
      </c>
      <c r="B30" s="669" t="s">
        <v>834</v>
      </c>
      <c r="C30" s="670" t="s">
        <v>835</v>
      </c>
      <c r="D30" s="669" t="s">
        <v>836</v>
      </c>
      <c r="E30" s="775" t="s">
        <v>844</v>
      </c>
      <c r="F30" s="671"/>
      <c r="G30" s="672"/>
      <c r="H30" s="668" t="s">
        <v>638</v>
      </c>
      <c r="I30" s="15"/>
    </row>
    <row r="31" spans="1:10" s="110" customFormat="1" ht="38.25" customHeight="1">
      <c r="A31" s="777"/>
      <c r="B31" s="267" t="s">
        <v>838</v>
      </c>
      <c r="C31" s="267" t="s">
        <v>837</v>
      </c>
      <c r="D31" s="267" t="s">
        <v>839</v>
      </c>
      <c r="E31" s="749"/>
      <c r="F31" s="69"/>
      <c r="G31" s="673"/>
      <c r="H31" s="13"/>
      <c r="I31" s="15"/>
    </row>
    <row r="32" spans="1:10" s="110" customFormat="1" ht="19.5" customHeight="1" thickBot="1">
      <c r="A32" s="680" t="s">
        <v>841</v>
      </c>
      <c r="B32" s="674">
        <v>5</v>
      </c>
      <c r="C32" s="674">
        <v>3.5</v>
      </c>
      <c r="D32" s="674">
        <v>5</v>
      </c>
      <c r="E32" s="675">
        <v>3.5</v>
      </c>
      <c r="F32" s="676"/>
      <c r="G32" s="677"/>
      <c r="H32" s="13"/>
      <c r="I32" s="15"/>
    </row>
    <row r="33" spans="1:9" s="110" customFormat="1" ht="19.5" customHeight="1">
      <c r="A33" s="73"/>
      <c r="B33" s="678"/>
      <c r="C33" s="678"/>
      <c r="D33" s="678"/>
      <c r="E33" s="679"/>
      <c r="F33" s="69"/>
      <c r="G33" s="73"/>
      <c r="H33" s="13"/>
      <c r="I33" s="15"/>
    </row>
    <row r="34" spans="1:9" s="110" customFormat="1" ht="19.5" customHeight="1">
      <c r="A34" s="73"/>
      <c r="B34" s="678"/>
      <c r="C34" s="678"/>
      <c r="D34" s="678"/>
      <c r="E34" s="679"/>
      <c r="F34" s="69"/>
      <c r="G34" s="73"/>
      <c r="H34" s="13"/>
      <c r="I34" s="15"/>
    </row>
    <row r="35" spans="1:9" s="110" customFormat="1" ht="19.5" customHeight="1">
      <c r="B35" s="678"/>
      <c r="C35" s="678"/>
      <c r="D35" s="678"/>
      <c r="E35" s="679"/>
      <c r="F35" s="69"/>
      <c r="G35" s="73"/>
      <c r="H35" s="13"/>
      <c r="I35" s="15"/>
    </row>
    <row r="36" spans="1:9" s="110" customFormat="1" ht="19.5" customHeight="1">
      <c r="A36" s="73"/>
      <c r="B36" s="678"/>
      <c r="C36" s="678"/>
      <c r="D36" s="678"/>
      <c r="E36" s="679"/>
      <c r="F36" s="69"/>
      <c r="G36" s="73"/>
      <c r="H36" s="13"/>
      <c r="I36" s="15"/>
    </row>
    <row r="37" spans="1:9" s="110" customFormat="1" ht="19.5" customHeight="1">
      <c r="A37" s="73"/>
      <c r="B37" s="678"/>
      <c r="C37" s="678"/>
      <c r="D37" s="678"/>
      <c r="E37" s="679"/>
      <c r="F37" s="69"/>
      <c r="G37" s="73"/>
      <c r="H37" s="13"/>
      <c r="I37" s="15"/>
    </row>
    <row r="38" spans="1:9" s="110" customFormat="1" ht="19.5" customHeight="1">
      <c r="A38" s="778" t="s">
        <v>843</v>
      </c>
      <c r="B38" s="778"/>
      <c r="C38" s="778"/>
      <c r="D38" s="778"/>
      <c r="E38" s="778"/>
      <c r="F38" s="778"/>
      <c r="G38" s="778"/>
      <c r="H38" s="13"/>
      <c r="I38" s="15"/>
    </row>
    <row r="39" spans="1:9" s="110" customFormat="1" ht="19.5" customHeight="1">
      <c r="A39" s="778"/>
      <c r="B39" s="778"/>
      <c r="C39" s="778"/>
      <c r="D39" s="778"/>
      <c r="E39" s="778"/>
      <c r="F39" s="778"/>
      <c r="G39" s="778"/>
      <c r="H39" s="13"/>
      <c r="I39" s="15"/>
    </row>
    <row r="40" spans="1:9" s="110" customFormat="1" ht="19.5" customHeight="1">
      <c r="A40" s="73"/>
      <c r="B40" s="678"/>
      <c r="C40" s="678"/>
      <c r="D40" s="678"/>
      <c r="E40" s="679"/>
      <c r="F40" s="69"/>
      <c r="G40" s="73"/>
      <c r="H40" s="13"/>
      <c r="I40" s="15"/>
    </row>
    <row r="41" spans="1:9" s="110" customFormat="1" ht="19.5" customHeight="1">
      <c r="A41" s="73"/>
      <c r="B41" s="678"/>
      <c r="C41" s="678"/>
      <c r="D41" s="678"/>
      <c r="E41" s="679"/>
      <c r="F41" s="69"/>
      <c r="G41" s="73"/>
      <c r="H41" s="13"/>
      <c r="I41" s="15"/>
    </row>
    <row r="42" spans="1:9" s="110" customFormat="1" ht="19.5" customHeight="1">
      <c r="A42" s="73"/>
      <c r="B42" s="678"/>
      <c r="C42" s="678"/>
      <c r="D42" s="678"/>
      <c r="E42" s="679"/>
      <c r="F42" s="69"/>
      <c r="G42" s="73"/>
      <c r="H42" s="13"/>
      <c r="I42" s="15"/>
    </row>
    <row r="43" spans="1:9" s="110" customFormat="1" ht="19.5" customHeight="1">
      <c r="A43" s="73"/>
      <c r="B43" s="678"/>
      <c r="C43" s="678"/>
      <c r="D43" s="678"/>
      <c r="E43" s="679"/>
      <c r="F43" s="69"/>
      <c r="G43" s="73"/>
      <c r="H43" s="13"/>
      <c r="I43" s="15"/>
    </row>
    <row r="44" spans="1:9" s="110" customFormat="1" ht="19.5" customHeight="1">
      <c r="A44" s="73"/>
      <c r="B44" s="678"/>
      <c r="C44" s="678"/>
      <c r="D44" s="678"/>
      <c r="E44" s="679"/>
      <c r="F44" s="69"/>
      <c r="G44" s="73"/>
      <c r="H44" s="13"/>
      <c r="I44" s="15"/>
    </row>
    <row r="45" spans="1:9" s="110" customFormat="1" ht="19.5" customHeight="1">
      <c r="A45" s="73"/>
      <c r="B45" s="678"/>
      <c r="C45" s="678"/>
      <c r="D45" s="678"/>
      <c r="E45" s="679"/>
      <c r="F45" s="69"/>
      <c r="G45" s="73"/>
      <c r="H45" s="13"/>
      <c r="I45" s="15"/>
    </row>
    <row r="46" spans="1:9" s="110" customFormat="1" ht="12.95" customHeight="1">
      <c r="A46" s="86"/>
      <c r="B46" s="69"/>
      <c r="C46" s="69"/>
      <c r="D46" s="69"/>
      <c r="E46" s="69"/>
      <c r="F46" s="69"/>
      <c r="G46" s="70"/>
      <c r="H46" s="13"/>
      <c r="I46" s="15"/>
    </row>
    <row r="47" spans="1:9" s="110" customFormat="1" ht="12.95" customHeight="1">
      <c r="A47" s="69"/>
      <c r="B47" s="69"/>
      <c r="C47" s="69"/>
      <c r="D47" s="69"/>
      <c r="E47" s="69"/>
      <c r="F47" s="69"/>
      <c r="G47" s="69"/>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90"/>
  <sheetViews>
    <sheetView view="pageBreakPreview" zoomScaleNormal="100" zoomScaleSheetLayoutView="100" workbookViewId="0">
      <selection activeCell="B24" sqref="B24"/>
    </sheetView>
  </sheetViews>
  <sheetFormatPr defaultRowHeight="14.25"/>
  <cols>
    <col min="1" max="1" width="107.42578125" style="11" customWidth="1"/>
    <col min="2" max="16384" width="9.140625" style="11"/>
  </cols>
  <sheetData>
    <row r="1" spans="1:1" s="23" customFormat="1" ht="33" customHeight="1">
      <c r="A1" s="430"/>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12" t="s">
        <v>759</v>
      </c>
    </row>
    <row r="18" spans="1:1">
      <c r="A18" s="713"/>
    </row>
    <row r="19" spans="1:1">
      <c r="A19" s="713"/>
    </row>
    <row r="20" spans="1:1">
      <c r="A20" s="713"/>
    </row>
    <row r="21" spans="1:1">
      <c r="A21" s="713"/>
    </row>
    <row r="22" spans="1:1">
      <c r="A22" s="713"/>
    </row>
    <row r="23" spans="1:1">
      <c r="A23" s="713"/>
    </row>
    <row r="24" spans="1:1">
      <c r="A24" s="713"/>
    </row>
    <row r="25" spans="1:1">
      <c r="A25" s="713"/>
    </row>
    <row r="26" spans="1:1">
      <c r="A26" s="713"/>
    </row>
    <row r="27" spans="1:1">
      <c r="A27" s="713"/>
    </row>
    <row r="28" spans="1:1">
      <c r="A28" s="713"/>
    </row>
    <row r="29" spans="1:1">
      <c r="A29" s="13"/>
    </row>
    <row r="30" spans="1:1" s="23" customFormat="1">
      <c r="A30" s="13"/>
    </row>
    <row r="31" spans="1:1">
      <c r="A31" s="13"/>
    </row>
    <row r="32" spans="1:1">
      <c r="A32" s="12"/>
    </row>
    <row r="33" spans="1:1">
      <c r="A33" s="24"/>
    </row>
    <row r="34" spans="1:1" ht="29.25" customHeight="1">
      <c r="A34" s="431"/>
    </row>
    <row r="35" spans="1:1" ht="16.5" customHeight="1">
      <c r="A35" s="432"/>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
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3131"/>
  <sheetViews>
    <sheetView tabSelected="1" view="pageBreakPreview" topLeftCell="A211" zoomScaleNormal="100" zoomScaleSheetLayoutView="100" workbookViewId="0">
      <selection activeCell="I223" sqref="I223"/>
    </sheetView>
  </sheetViews>
  <sheetFormatPr defaultRowHeight="12.75"/>
  <cols>
    <col min="1" max="1" width="46.85546875" style="1" customWidth="1"/>
    <col min="2" max="2" width="24.7109375" style="1" customWidth="1"/>
    <col min="3" max="3" width="12.85546875" style="457" customWidth="1"/>
    <col min="4" max="4" width="10.85546875" style="443" customWidth="1"/>
    <col min="5" max="5" width="11" style="457" customWidth="1"/>
    <col min="6" max="6" width="11.140625" style="457" customWidth="1"/>
    <col min="7" max="7" width="11.85546875" style="457" customWidth="1"/>
    <col min="8" max="8" width="11" style="457" bestFit="1" customWidth="1"/>
    <col min="9" max="9" width="13.5703125" style="457" customWidth="1"/>
    <col min="10" max="16384" width="9.140625" style="1"/>
  </cols>
  <sheetData>
    <row r="1" spans="1:9" ht="21.75" customHeight="1" thickBot="1">
      <c r="A1" s="786" t="s">
        <v>760</v>
      </c>
      <c r="B1" s="787"/>
      <c r="C1" s="787"/>
      <c r="D1" s="787"/>
      <c r="E1" s="787"/>
      <c r="F1" s="787"/>
      <c r="G1" s="787"/>
      <c r="H1" s="787"/>
      <c r="I1" s="788"/>
    </row>
    <row r="2" spans="1:9" ht="51.75" thickBot="1">
      <c r="A2" s="464" t="s">
        <v>665</v>
      </c>
      <c r="B2" s="465" t="s">
        <v>666</v>
      </c>
      <c r="C2" s="466" t="s">
        <v>667</v>
      </c>
      <c r="D2" s="467" t="s">
        <v>668</v>
      </c>
      <c r="E2" s="468" t="s">
        <v>669</v>
      </c>
      <c r="F2" s="468" t="s">
        <v>670</v>
      </c>
      <c r="G2" s="468" t="s">
        <v>671</v>
      </c>
      <c r="H2" s="433" t="s">
        <v>672</v>
      </c>
      <c r="I2" s="469" t="s">
        <v>673</v>
      </c>
    </row>
    <row r="3" spans="1:9">
      <c r="A3" s="459" t="s">
        <v>75</v>
      </c>
      <c r="B3" s="460" t="s">
        <v>273</v>
      </c>
      <c r="C3" s="461">
        <v>470</v>
      </c>
      <c r="D3" s="449">
        <v>2.6</v>
      </c>
      <c r="E3" s="449">
        <f>D3*C3</f>
        <v>1222</v>
      </c>
      <c r="F3" s="449">
        <f>TRUNC(G3/7.33,2)</f>
        <v>487.49</v>
      </c>
      <c r="G3" s="434">
        <f>TRUNC(3900*7.33/8,2)</f>
        <v>3573.37</v>
      </c>
      <c r="H3" s="462">
        <v>3</v>
      </c>
      <c r="I3" s="463">
        <f>(C3*D3)/(H3*G3)</f>
        <v>0.11399136762589189</v>
      </c>
    </row>
    <row r="4" spans="1:9">
      <c r="A4" s="51" t="s">
        <v>76</v>
      </c>
      <c r="B4" s="48" t="s">
        <v>274</v>
      </c>
      <c r="C4" s="47">
        <v>150</v>
      </c>
      <c r="D4" s="442">
        <v>2.6</v>
      </c>
      <c r="E4" s="442">
        <f t="shared" ref="E4:E7" si="0">D4*C4</f>
        <v>390</v>
      </c>
      <c r="F4" s="442">
        <f t="shared" ref="F4:F7" si="1">TRUNC(G4/7.33,2)</f>
        <v>487.49</v>
      </c>
      <c r="G4" s="434">
        <f t="shared" ref="G4:G92" si="2">TRUNC(3900*7.33/8,2)</f>
        <v>3573.37</v>
      </c>
      <c r="H4" s="58">
        <v>3</v>
      </c>
      <c r="I4" s="444">
        <f t="shared" ref="I4:I92" si="3">(C4*D4)/(H4*G4)</f>
        <v>3.6380223710391027E-2</v>
      </c>
    </row>
    <row r="5" spans="1:9">
      <c r="A5" s="51" t="s">
        <v>77</v>
      </c>
      <c r="B5" s="48" t="s">
        <v>274</v>
      </c>
      <c r="C5" s="47">
        <v>255</v>
      </c>
      <c r="D5" s="442">
        <v>2.6</v>
      </c>
      <c r="E5" s="442">
        <f t="shared" si="0"/>
        <v>663</v>
      </c>
      <c r="F5" s="442">
        <f t="shared" si="1"/>
        <v>487.49</v>
      </c>
      <c r="G5" s="434">
        <f t="shared" si="2"/>
        <v>3573.37</v>
      </c>
      <c r="H5" s="58">
        <v>3</v>
      </c>
      <c r="I5" s="444">
        <f t="shared" si="3"/>
        <v>6.1846380307664747E-2</v>
      </c>
    </row>
    <row r="6" spans="1:9">
      <c r="A6" s="51" t="s">
        <v>78</v>
      </c>
      <c r="B6" s="48" t="s">
        <v>274</v>
      </c>
      <c r="C6" s="47">
        <v>127</v>
      </c>
      <c r="D6" s="442">
        <v>2.6</v>
      </c>
      <c r="E6" s="442">
        <f t="shared" si="0"/>
        <v>330.2</v>
      </c>
      <c r="F6" s="442">
        <f t="shared" si="1"/>
        <v>487.49</v>
      </c>
      <c r="G6" s="434">
        <f t="shared" si="2"/>
        <v>3573.37</v>
      </c>
      <c r="H6" s="58">
        <v>3</v>
      </c>
      <c r="I6" s="444">
        <f t="shared" si="3"/>
        <v>3.0801922741464403E-2</v>
      </c>
    </row>
    <row r="7" spans="1:9">
      <c r="A7" s="51" t="s">
        <v>79</v>
      </c>
      <c r="B7" s="48" t="s">
        <v>275</v>
      </c>
      <c r="C7" s="47">
        <v>1750</v>
      </c>
      <c r="D7" s="442">
        <v>2.6</v>
      </c>
      <c r="E7" s="442">
        <f t="shared" si="0"/>
        <v>4550</v>
      </c>
      <c r="F7" s="442">
        <f t="shared" si="1"/>
        <v>487.49</v>
      </c>
      <c r="G7" s="434">
        <f t="shared" si="2"/>
        <v>3573.37</v>
      </c>
      <c r="H7" s="58">
        <v>3</v>
      </c>
      <c r="I7" s="444">
        <f t="shared" si="3"/>
        <v>0.42443594328789536</v>
      </c>
    </row>
    <row r="8" spans="1:9">
      <c r="A8" s="51" t="s">
        <v>80</v>
      </c>
      <c r="B8" s="48" t="s">
        <v>275</v>
      </c>
      <c r="C8" s="47">
        <v>871</v>
      </c>
      <c r="D8" s="442">
        <v>2.6</v>
      </c>
      <c r="E8" s="442">
        <f t="shared" ref="E8:E69" si="4">D8*C8</f>
        <v>2264.6</v>
      </c>
      <c r="F8" s="442">
        <f t="shared" ref="F8:F69" si="5">TRUNC(G8/7.33,2)</f>
        <v>487.49</v>
      </c>
      <c r="G8" s="434">
        <f t="shared" si="2"/>
        <v>3573.37</v>
      </c>
      <c r="H8" s="58">
        <v>3</v>
      </c>
      <c r="I8" s="444">
        <f t="shared" si="3"/>
        <v>0.21124783234500391</v>
      </c>
    </row>
    <row r="9" spans="1:9">
      <c r="A9" s="51" t="s">
        <v>81</v>
      </c>
      <c r="B9" s="48" t="s">
        <v>275</v>
      </c>
      <c r="C9" s="47">
        <v>767</v>
      </c>
      <c r="D9" s="442">
        <v>2.6</v>
      </c>
      <c r="E9" s="442">
        <f t="shared" si="4"/>
        <v>1994.2</v>
      </c>
      <c r="F9" s="442">
        <f t="shared" si="5"/>
        <v>487.49</v>
      </c>
      <c r="G9" s="434">
        <f t="shared" si="2"/>
        <v>3573.37</v>
      </c>
      <c r="H9" s="58">
        <v>3</v>
      </c>
      <c r="I9" s="444">
        <f t="shared" si="3"/>
        <v>0.18602421057246613</v>
      </c>
    </row>
    <row r="10" spans="1:9">
      <c r="A10" s="51" t="s">
        <v>82</v>
      </c>
      <c r="B10" s="48" t="s">
        <v>275</v>
      </c>
      <c r="C10" s="47">
        <v>350</v>
      </c>
      <c r="D10" s="442">
        <v>2.6</v>
      </c>
      <c r="E10" s="442">
        <f t="shared" si="4"/>
        <v>910</v>
      </c>
      <c r="F10" s="442">
        <f t="shared" si="5"/>
        <v>487.49</v>
      </c>
      <c r="G10" s="434">
        <f t="shared" si="2"/>
        <v>3573.37</v>
      </c>
      <c r="H10" s="58">
        <v>3</v>
      </c>
      <c r="I10" s="444">
        <f t="shared" si="3"/>
        <v>8.4887188657579063E-2</v>
      </c>
    </row>
    <row r="11" spans="1:9">
      <c r="A11" s="51" t="s">
        <v>83</v>
      </c>
      <c r="B11" s="48" t="s">
        <v>275</v>
      </c>
      <c r="C11" s="47">
        <v>450</v>
      </c>
      <c r="D11" s="442">
        <v>2.6</v>
      </c>
      <c r="E11" s="442">
        <f t="shared" si="4"/>
        <v>1170</v>
      </c>
      <c r="F11" s="442">
        <f t="shared" si="5"/>
        <v>487.49</v>
      </c>
      <c r="G11" s="434">
        <f t="shared" si="2"/>
        <v>3573.37</v>
      </c>
      <c r="H11" s="58">
        <v>3</v>
      </c>
      <c r="I11" s="444">
        <f t="shared" si="3"/>
        <v>0.10914067113117309</v>
      </c>
    </row>
    <row r="12" spans="1:9">
      <c r="A12" s="51" t="s">
        <v>84</v>
      </c>
      <c r="B12" s="48" t="s">
        <v>275</v>
      </c>
      <c r="C12" s="47">
        <v>250</v>
      </c>
      <c r="D12" s="442">
        <v>2.6</v>
      </c>
      <c r="E12" s="442">
        <f t="shared" si="4"/>
        <v>650</v>
      </c>
      <c r="F12" s="442">
        <f t="shared" si="5"/>
        <v>487.49</v>
      </c>
      <c r="G12" s="434">
        <f t="shared" si="2"/>
        <v>3573.37</v>
      </c>
      <c r="H12" s="58">
        <v>3</v>
      </c>
      <c r="I12" s="444">
        <f t="shared" si="3"/>
        <v>6.0633706183985052E-2</v>
      </c>
    </row>
    <row r="13" spans="1:9">
      <c r="A13" s="51" t="s">
        <v>85</v>
      </c>
      <c r="B13" s="48" t="s">
        <v>275</v>
      </c>
      <c r="C13" s="47">
        <v>42</v>
      </c>
      <c r="D13" s="442">
        <v>2.6</v>
      </c>
      <c r="E13" s="442">
        <f t="shared" si="4"/>
        <v>109.2</v>
      </c>
      <c r="F13" s="442">
        <f t="shared" si="5"/>
        <v>487.49</v>
      </c>
      <c r="G13" s="434">
        <f t="shared" si="2"/>
        <v>3573.37</v>
      </c>
      <c r="H13" s="58">
        <v>3</v>
      </c>
      <c r="I13" s="444">
        <f t="shared" si="3"/>
        <v>1.0186462638909488E-2</v>
      </c>
    </row>
    <row r="14" spans="1:9">
      <c r="A14" s="51" t="s">
        <v>86</v>
      </c>
      <c r="B14" s="48" t="s">
        <v>276</v>
      </c>
      <c r="C14" s="47">
        <v>500</v>
      </c>
      <c r="D14" s="442">
        <v>2.6</v>
      </c>
      <c r="E14" s="442">
        <f t="shared" si="4"/>
        <v>1300</v>
      </c>
      <c r="F14" s="442">
        <f t="shared" si="5"/>
        <v>487.49</v>
      </c>
      <c r="G14" s="434">
        <f t="shared" si="2"/>
        <v>3573.37</v>
      </c>
      <c r="H14" s="58">
        <v>3</v>
      </c>
      <c r="I14" s="444">
        <f t="shared" si="3"/>
        <v>0.1212674123679701</v>
      </c>
    </row>
    <row r="15" spans="1:9">
      <c r="A15" s="51" t="s">
        <v>87</v>
      </c>
      <c r="B15" s="48" t="s">
        <v>277</v>
      </c>
      <c r="C15" s="47">
        <v>4500</v>
      </c>
      <c r="D15" s="442">
        <v>2.6</v>
      </c>
      <c r="E15" s="442">
        <f t="shared" si="4"/>
        <v>11700</v>
      </c>
      <c r="F15" s="442">
        <f t="shared" si="5"/>
        <v>487.49</v>
      </c>
      <c r="G15" s="434">
        <f t="shared" si="2"/>
        <v>3573.37</v>
      </c>
      <c r="H15" s="58">
        <v>3</v>
      </c>
      <c r="I15" s="444">
        <f t="shared" si="3"/>
        <v>1.0914067113117309</v>
      </c>
    </row>
    <row r="16" spans="1:9">
      <c r="A16" s="51" t="s">
        <v>88</v>
      </c>
      <c r="B16" s="48" t="s">
        <v>277</v>
      </c>
      <c r="C16" s="47">
        <v>2060</v>
      </c>
      <c r="D16" s="442">
        <v>2.6</v>
      </c>
      <c r="E16" s="442">
        <f t="shared" si="4"/>
        <v>5356</v>
      </c>
      <c r="F16" s="442">
        <f t="shared" si="5"/>
        <v>487.49</v>
      </c>
      <c r="G16" s="434">
        <f t="shared" si="2"/>
        <v>3573.37</v>
      </c>
      <c r="H16" s="58">
        <v>3</v>
      </c>
      <c r="I16" s="444">
        <f t="shared" si="3"/>
        <v>0.49962173895603679</v>
      </c>
    </row>
    <row r="17" spans="1:9">
      <c r="A17" s="51" t="s">
        <v>89</v>
      </c>
      <c r="B17" s="48" t="s">
        <v>278</v>
      </c>
      <c r="C17" s="47">
        <v>750</v>
      </c>
      <c r="D17" s="442">
        <v>2.6</v>
      </c>
      <c r="E17" s="442">
        <f t="shared" si="4"/>
        <v>1950</v>
      </c>
      <c r="F17" s="442">
        <f t="shared" si="5"/>
        <v>487.49</v>
      </c>
      <c r="G17" s="434">
        <f t="shared" si="2"/>
        <v>3573.37</v>
      </c>
      <c r="H17" s="58">
        <v>3</v>
      </c>
      <c r="I17" s="444">
        <f t="shared" si="3"/>
        <v>0.18190111855195515</v>
      </c>
    </row>
    <row r="18" spans="1:9">
      <c r="A18" s="51" t="s">
        <v>90</v>
      </c>
      <c r="B18" s="48" t="s">
        <v>278</v>
      </c>
      <c r="C18" s="47">
        <v>67</v>
      </c>
      <c r="D18" s="442">
        <v>2.6</v>
      </c>
      <c r="E18" s="442">
        <f t="shared" si="4"/>
        <v>174.20000000000002</v>
      </c>
      <c r="F18" s="442">
        <f t="shared" si="5"/>
        <v>487.49</v>
      </c>
      <c r="G18" s="434">
        <f t="shared" si="2"/>
        <v>3573.37</v>
      </c>
      <c r="H18" s="58">
        <v>3</v>
      </c>
      <c r="I18" s="444">
        <f t="shared" si="3"/>
        <v>1.6249833257307996E-2</v>
      </c>
    </row>
    <row r="19" spans="1:9">
      <c r="A19" s="51" t="s">
        <v>91</v>
      </c>
      <c r="B19" s="48" t="s">
        <v>278</v>
      </c>
      <c r="C19" s="47">
        <v>540</v>
      </c>
      <c r="D19" s="442">
        <v>2.6</v>
      </c>
      <c r="E19" s="442">
        <f t="shared" si="4"/>
        <v>1404</v>
      </c>
      <c r="F19" s="442">
        <f t="shared" si="5"/>
        <v>487.49</v>
      </c>
      <c r="G19" s="434">
        <f t="shared" si="2"/>
        <v>3573.37</v>
      </c>
      <c r="H19" s="58">
        <v>3</v>
      </c>
      <c r="I19" s="444">
        <f t="shared" si="3"/>
        <v>0.13096880535740771</v>
      </c>
    </row>
    <row r="20" spans="1:9">
      <c r="A20" s="51" t="s">
        <v>92</v>
      </c>
      <c r="B20" s="48" t="s">
        <v>278</v>
      </c>
      <c r="C20" s="47">
        <v>81</v>
      </c>
      <c r="D20" s="442">
        <v>2.6</v>
      </c>
      <c r="E20" s="442">
        <f t="shared" si="4"/>
        <v>210.6</v>
      </c>
      <c r="F20" s="442">
        <f t="shared" si="5"/>
        <v>487.49</v>
      </c>
      <c r="G20" s="434">
        <f t="shared" si="2"/>
        <v>3573.37</v>
      </c>
      <c r="H20" s="58">
        <v>3</v>
      </c>
      <c r="I20" s="444">
        <f t="shared" si="3"/>
        <v>1.9645320803611154E-2</v>
      </c>
    </row>
    <row r="21" spans="1:9">
      <c r="A21" s="51" t="s">
        <v>93</v>
      </c>
      <c r="B21" s="48" t="s">
        <v>278</v>
      </c>
      <c r="C21" s="47">
        <v>115</v>
      </c>
      <c r="D21" s="442">
        <v>2.6</v>
      </c>
      <c r="E21" s="442">
        <f t="shared" si="4"/>
        <v>299</v>
      </c>
      <c r="F21" s="442">
        <f t="shared" si="5"/>
        <v>487.49</v>
      </c>
      <c r="G21" s="434">
        <f t="shared" si="2"/>
        <v>3573.37</v>
      </c>
      <c r="H21" s="58">
        <v>3</v>
      </c>
      <c r="I21" s="444">
        <f t="shared" si="3"/>
        <v>2.7891504844633121E-2</v>
      </c>
    </row>
    <row r="22" spans="1:9">
      <c r="A22" s="51" t="s">
        <v>94</v>
      </c>
      <c r="B22" s="48" t="s">
        <v>278</v>
      </c>
      <c r="C22" s="47">
        <v>99</v>
      </c>
      <c r="D22" s="442">
        <v>2.6</v>
      </c>
      <c r="E22" s="442">
        <f t="shared" si="4"/>
        <v>257.40000000000003</v>
      </c>
      <c r="F22" s="442">
        <f t="shared" si="5"/>
        <v>487.49</v>
      </c>
      <c r="G22" s="434">
        <f t="shared" si="2"/>
        <v>3573.37</v>
      </c>
      <c r="H22" s="58">
        <v>3</v>
      </c>
      <c r="I22" s="444">
        <f t="shared" si="3"/>
        <v>2.4010947648858083E-2</v>
      </c>
    </row>
    <row r="23" spans="1:9">
      <c r="A23" s="51" t="s">
        <v>95</v>
      </c>
      <c r="B23" s="48" t="s">
        <v>279</v>
      </c>
      <c r="C23" s="47">
        <v>290</v>
      </c>
      <c r="D23" s="442">
        <v>2.6</v>
      </c>
      <c r="E23" s="442">
        <f t="shared" si="4"/>
        <v>754</v>
      </c>
      <c r="F23" s="442">
        <f t="shared" si="5"/>
        <v>487.49</v>
      </c>
      <c r="G23" s="434">
        <f t="shared" si="2"/>
        <v>3573.37</v>
      </c>
      <c r="H23" s="58">
        <v>3</v>
      </c>
      <c r="I23" s="444">
        <f t="shared" si="3"/>
        <v>7.0335099173422663E-2</v>
      </c>
    </row>
    <row r="24" spans="1:9">
      <c r="A24" s="51" t="s">
        <v>96</v>
      </c>
      <c r="B24" s="48" t="s">
        <v>279</v>
      </c>
      <c r="C24" s="47">
        <v>600</v>
      </c>
      <c r="D24" s="442">
        <v>2.6</v>
      </c>
      <c r="E24" s="442">
        <f t="shared" si="4"/>
        <v>1560</v>
      </c>
      <c r="F24" s="442">
        <f t="shared" si="5"/>
        <v>487.49</v>
      </c>
      <c r="G24" s="434">
        <f t="shared" si="2"/>
        <v>3573.37</v>
      </c>
      <c r="H24" s="58">
        <v>3</v>
      </c>
      <c r="I24" s="444">
        <f t="shared" si="3"/>
        <v>0.14552089484156411</v>
      </c>
    </row>
    <row r="25" spans="1:9">
      <c r="A25" s="51" t="s">
        <v>97</v>
      </c>
      <c r="B25" s="48" t="s">
        <v>279</v>
      </c>
      <c r="C25" s="47">
        <v>275</v>
      </c>
      <c r="D25" s="442">
        <v>2.6</v>
      </c>
      <c r="E25" s="442">
        <f t="shared" si="4"/>
        <v>715</v>
      </c>
      <c r="F25" s="442">
        <f t="shared" si="5"/>
        <v>487.49</v>
      </c>
      <c r="G25" s="434">
        <f t="shared" si="2"/>
        <v>3573.37</v>
      </c>
      <c r="H25" s="58">
        <v>3</v>
      </c>
      <c r="I25" s="444">
        <f t="shared" si="3"/>
        <v>6.6697076802383556E-2</v>
      </c>
    </row>
    <row r="26" spans="1:9">
      <c r="A26" s="51" t="s">
        <v>98</v>
      </c>
      <c r="B26" s="48" t="s">
        <v>280</v>
      </c>
      <c r="C26" s="47">
        <v>160</v>
      </c>
      <c r="D26" s="442">
        <v>2.6</v>
      </c>
      <c r="E26" s="442">
        <f t="shared" si="4"/>
        <v>416</v>
      </c>
      <c r="F26" s="442">
        <f t="shared" si="5"/>
        <v>487.49</v>
      </c>
      <c r="G26" s="434">
        <f t="shared" si="2"/>
        <v>3573.37</v>
      </c>
      <c r="H26" s="58">
        <v>3</v>
      </c>
      <c r="I26" s="444">
        <f t="shared" si="3"/>
        <v>3.8805571957750432E-2</v>
      </c>
    </row>
    <row r="27" spans="1:9">
      <c r="A27" s="51" t="s">
        <v>99</v>
      </c>
      <c r="B27" s="48" t="s">
        <v>280</v>
      </c>
      <c r="C27" s="47">
        <v>96</v>
      </c>
      <c r="D27" s="442">
        <v>2.6</v>
      </c>
      <c r="E27" s="442">
        <f t="shared" si="4"/>
        <v>249.60000000000002</v>
      </c>
      <c r="F27" s="442">
        <f t="shared" si="5"/>
        <v>487.49</v>
      </c>
      <c r="G27" s="434">
        <f t="shared" si="2"/>
        <v>3573.37</v>
      </c>
      <c r="H27" s="58">
        <v>3</v>
      </c>
      <c r="I27" s="444">
        <f t="shared" si="3"/>
        <v>2.3283343174650261E-2</v>
      </c>
    </row>
    <row r="28" spans="1:9">
      <c r="A28" s="51" t="s">
        <v>100</v>
      </c>
      <c r="B28" s="48" t="s">
        <v>280</v>
      </c>
      <c r="C28" s="47">
        <v>81</v>
      </c>
      <c r="D28" s="442">
        <v>2.6</v>
      </c>
      <c r="E28" s="442">
        <f t="shared" si="4"/>
        <v>210.6</v>
      </c>
      <c r="F28" s="442">
        <f t="shared" si="5"/>
        <v>487.49</v>
      </c>
      <c r="G28" s="434">
        <f t="shared" si="2"/>
        <v>3573.37</v>
      </c>
      <c r="H28" s="58">
        <v>3</v>
      </c>
      <c r="I28" s="444">
        <f t="shared" si="3"/>
        <v>1.9645320803611154E-2</v>
      </c>
    </row>
    <row r="29" spans="1:9">
      <c r="A29" s="51" t="s">
        <v>101</v>
      </c>
      <c r="B29" s="48" t="s">
        <v>280</v>
      </c>
      <c r="C29" s="47">
        <v>91</v>
      </c>
      <c r="D29" s="442">
        <v>2.6</v>
      </c>
      <c r="E29" s="442">
        <f t="shared" si="4"/>
        <v>236.6</v>
      </c>
      <c r="F29" s="442">
        <f t="shared" si="5"/>
        <v>487.49</v>
      </c>
      <c r="G29" s="434">
        <f t="shared" si="2"/>
        <v>3573.37</v>
      </c>
      <c r="H29" s="58">
        <v>3</v>
      </c>
      <c r="I29" s="444">
        <f t="shared" si="3"/>
        <v>2.2070669050970559E-2</v>
      </c>
    </row>
    <row r="30" spans="1:9">
      <c r="A30" s="51" t="s">
        <v>102</v>
      </c>
      <c r="B30" s="48" t="s">
        <v>280</v>
      </c>
      <c r="C30" s="47">
        <v>1000</v>
      </c>
      <c r="D30" s="442">
        <v>2.6</v>
      </c>
      <c r="E30" s="442">
        <f t="shared" si="4"/>
        <v>2600</v>
      </c>
      <c r="F30" s="442">
        <f t="shared" si="5"/>
        <v>487.49</v>
      </c>
      <c r="G30" s="434">
        <f t="shared" si="2"/>
        <v>3573.37</v>
      </c>
      <c r="H30" s="58">
        <v>3</v>
      </c>
      <c r="I30" s="444">
        <f t="shared" si="3"/>
        <v>0.24253482473594021</v>
      </c>
    </row>
    <row r="31" spans="1:9">
      <c r="A31" s="51" t="s">
        <v>103</v>
      </c>
      <c r="B31" s="48" t="s">
        <v>280</v>
      </c>
      <c r="C31" s="47">
        <v>52</v>
      </c>
      <c r="D31" s="442">
        <v>2.6</v>
      </c>
      <c r="E31" s="442">
        <f t="shared" si="4"/>
        <v>135.20000000000002</v>
      </c>
      <c r="F31" s="442">
        <f t="shared" si="5"/>
        <v>487.49</v>
      </c>
      <c r="G31" s="434">
        <f t="shared" si="2"/>
        <v>3573.37</v>
      </c>
      <c r="H31" s="58">
        <v>3</v>
      </c>
      <c r="I31" s="444">
        <f t="shared" si="3"/>
        <v>1.2611810886268891E-2</v>
      </c>
    </row>
    <row r="32" spans="1:9">
      <c r="A32" s="51" t="s">
        <v>104</v>
      </c>
      <c r="B32" s="47" t="s">
        <v>281</v>
      </c>
      <c r="C32" s="47">
        <v>550</v>
      </c>
      <c r="D32" s="442">
        <v>2.6</v>
      </c>
      <c r="E32" s="442">
        <f t="shared" si="4"/>
        <v>1430</v>
      </c>
      <c r="F32" s="442">
        <f t="shared" si="5"/>
        <v>487.49</v>
      </c>
      <c r="G32" s="434">
        <f t="shared" si="2"/>
        <v>3573.37</v>
      </c>
      <c r="H32" s="58">
        <v>3</v>
      </c>
      <c r="I32" s="444">
        <f t="shared" si="3"/>
        <v>0.13339415360476711</v>
      </c>
    </row>
    <row r="33" spans="1:9">
      <c r="A33" s="51" t="s">
        <v>105</v>
      </c>
      <c r="B33" s="47" t="s">
        <v>281</v>
      </c>
      <c r="C33" s="47">
        <v>550</v>
      </c>
      <c r="D33" s="442">
        <v>2.6</v>
      </c>
      <c r="E33" s="442">
        <f t="shared" si="4"/>
        <v>1430</v>
      </c>
      <c r="F33" s="442">
        <f t="shared" si="5"/>
        <v>487.49</v>
      </c>
      <c r="G33" s="434">
        <f t="shared" si="2"/>
        <v>3573.37</v>
      </c>
      <c r="H33" s="59">
        <v>3</v>
      </c>
      <c r="I33" s="444">
        <f t="shared" si="3"/>
        <v>0.13339415360476711</v>
      </c>
    </row>
    <row r="34" spans="1:9">
      <c r="A34" s="51" t="s">
        <v>106</v>
      </c>
      <c r="B34" s="47" t="s">
        <v>281</v>
      </c>
      <c r="C34" s="47">
        <v>110</v>
      </c>
      <c r="D34" s="442">
        <v>2.6</v>
      </c>
      <c r="E34" s="442">
        <f t="shared" si="4"/>
        <v>286</v>
      </c>
      <c r="F34" s="442">
        <f t="shared" si="5"/>
        <v>487.49</v>
      </c>
      <c r="G34" s="434">
        <f t="shared" si="2"/>
        <v>3573.37</v>
      </c>
      <c r="H34" s="58">
        <v>3</v>
      </c>
      <c r="I34" s="444">
        <f t="shared" si="3"/>
        <v>2.6678830720953423E-2</v>
      </c>
    </row>
    <row r="35" spans="1:9">
      <c r="A35" s="53" t="s">
        <v>107</v>
      </c>
      <c r="B35" s="47" t="s">
        <v>281</v>
      </c>
      <c r="C35" s="47">
        <v>75</v>
      </c>
      <c r="D35" s="442">
        <v>2.6</v>
      </c>
      <c r="E35" s="442">
        <f t="shared" si="4"/>
        <v>195</v>
      </c>
      <c r="F35" s="442">
        <f t="shared" si="5"/>
        <v>487.49</v>
      </c>
      <c r="G35" s="434">
        <f t="shared" si="2"/>
        <v>3573.37</v>
      </c>
      <c r="H35" s="58">
        <v>3</v>
      </c>
      <c r="I35" s="444">
        <f t="shared" si="3"/>
        <v>1.8190111855195513E-2</v>
      </c>
    </row>
    <row r="36" spans="1:9">
      <c r="A36" s="54" t="s">
        <v>85</v>
      </c>
      <c r="B36" s="47" t="s">
        <v>281</v>
      </c>
      <c r="C36" s="47">
        <v>50</v>
      </c>
      <c r="D36" s="442">
        <v>2.6</v>
      </c>
      <c r="E36" s="442">
        <f t="shared" si="4"/>
        <v>130</v>
      </c>
      <c r="F36" s="442">
        <f t="shared" si="5"/>
        <v>487.49</v>
      </c>
      <c r="G36" s="434">
        <f t="shared" si="2"/>
        <v>3573.37</v>
      </c>
      <c r="H36" s="58">
        <v>3</v>
      </c>
      <c r="I36" s="444">
        <f t="shared" si="3"/>
        <v>1.2126741236797009E-2</v>
      </c>
    </row>
    <row r="37" spans="1:9">
      <c r="A37" s="51" t="s">
        <v>108</v>
      </c>
      <c r="B37" s="47" t="s">
        <v>281</v>
      </c>
      <c r="C37" s="47">
        <v>200</v>
      </c>
      <c r="D37" s="442">
        <v>2.6</v>
      </c>
      <c r="E37" s="442">
        <f t="shared" si="4"/>
        <v>520</v>
      </c>
      <c r="F37" s="442">
        <f t="shared" si="5"/>
        <v>487.49</v>
      </c>
      <c r="G37" s="434">
        <f t="shared" si="2"/>
        <v>3573.37</v>
      </c>
      <c r="H37" s="58">
        <v>3</v>
      </c>
      <c r="I37" s="444">
        <f t="shared" si="3"/>
        <v>4.8506964947188036E-2</v>
      </c>
    </row>
    <row r="38" spans="1:9">
      <c r="A38" s="51" t="s">
        <v>109</v>
      </c>
      <c r="B38" s="48" t="s">
        <v>282</v>
      </c>
      <c r="C38" s="47">
        <v>247</v>
      </c>
      <c r="D38" s="442">
        <v>2.6</v>
      </c>
      <c r="E38" s="442">
        <f t="shared" si="4"/>
        <v>642.20000000000005</v>
      </c>
      <c r="F38" s="442">
        <f t="shared" si="5"/>
        <v>487.49</v>
      </c>
      <c r="G38" s="434">
        <f t="shared" si="2"/>
        <v>3573.37</v>
      </c>
      <c r="H38" s="58">
        <v>3</v>
      </c>
      <c r="I38" s="444">
        <f t="shared" si="3"/>
        <v>5.9906101709777233E-2</v>
      </c>
    </row>
    <row r="39" spans="1:9">
      <c r="A39" s="51" t="s">
        <v>110</v>
      </c>
      <c r="B39" s="48" t="s">
        <v>282</v>
      </c>
      <c r="C39" s="47">
        <v>350</v>
      </c>
      <c r="D39" s="442">
        <v>2.6</v>
      </c>
      <c r="E39" s="442">
        <f t="shared" si="4"/>
        <v>910</v>
      </c>
      <c r="F39" s="442">
        <f t="shared" si="5"/>
        <v>487.49</v>
      </c>
      <c r="G39" s="434">
        <f t="shared" si="2"/>
        <v>3573.37</v>
      </c>
      <c r="H39" s="58">
        <v>3</v>
      </c>
      <c r="I39" s="444">
        <f t="shared" si="3"/>
        <v>8.4887188657579063E-2</v>
      </c>
    </row>
    <row r="40" spans="1:9">
      <c r="A40" s="51" t="s">
        <v>111</v>
      </c>
      <c r="B40" s="48" t="s">
        <v>282</v>
      </c>
      <c r="C40" s="47">
        <v>68</v>
      </c>
      <c r="D40" s="442">
        <v>2.6</v>
      </c>
      <c r="E40" s="442">
        <f t="shared" si="4"/>
        <v>176.8</v>
      </c>
      <c r="F40" s="442">
        <f t="shared" si="5"/>
        <v>487.49</v>
      </c>
      <c r="G40" s="434">
        <f t="shared" si="2"/>
        <v>3573.37</v>
      </c>
      <c r="H40" s="58">
        <v>3</v>
      </c>
      <c r="I40" s="444">
        <f t="shared" si="3"/>
        <v>1.6492368082043934E-2</v>
      </c>
    </row>
    <row r="41" spans="1:9">
      <c r="A41" s="51" t="s">
        <v>112</v>
      </c>
      <c r="B41" s="48" t="s">
        <v>282</v>
      </c>
      <c r="C41" s="47">
        <v>71</v>
      </c>
      <c r="D41" s="442">
        <v>2.6</v>
      </c>
      <c r="E41" s="442">
        <f t="shared" si="4"/>
        <v>184.6</v>
      </c>
      <c r="F41" s="442">
        <f t="shared" si="5"/>
        <v>487.49</v>
      </c>
      <c r="G41" s="434">
        <f t="shared" si="2"/>
        <v>3573.37</v>
      </c>
      <c r="H41" s="58">
        <v>3</v>
      </c>
      <c r="I41" s="444">
        <f t="shared" si="3"/>
        <v>1.7219972556251753E-2</v>
      </c>
    </row>
    <row r="42" spans="1:9">
      <c r="A42" s="51" t="s">
        <v>113</v>
      </c>
      <c r="B42" s="48" t="s">
        <v>282</v>
      </c>
      <c r="C42" s="47">
        <v>56</v>
      </c>
      <c r="D42" s="442">
        <v>2.6</v>
      </c>
      <c r="E42" s="442">
        <f t="shared" si="4"/>
        <v>145.6</v>
      </c>
      <c r="F42" s="442">
        <f t="shared" si="5"/>
        <v>487.49</v>
      </c>
      <c r="G42" s="434">
        <f t="shared" si="2"/>
        <v>3573.37</v>
      </c>
      <c r="H42" s="58">
        <v>3</v>
      </c>
      <c r="I42" s="444">
        <f t="shared" si="3"/>
        <v>1.358195018521265E-2</v>
      </c>
    </row>
    <row r="43" spans="1:9">
      <c r="A43" s="51" t="s">
        <v>114</v>
      </c>
      <c r="B43" s="48" t="s">
        <v>282</v>
      </c>
      <c r="C43" s="47">
        <v>65</v>
      </c>
      <c r="D43" s="442">
        <v>2.6</v>
      </c>
      <c r="E43" s="442">
        <f t="shared" si="4"/>
        <v>169</v>
      </c>
      <c r="F43" s="442">
        <f t="shared" si="5"/>
        <v>487.49</v>
      </c>
      <c r="G43" s="434">
        <f t="shared" si="2"/>
        <v>3573.37</v>
      </c>
      <c r="H43" s="58">
        <v>3</v>
      </c>
      <c r="I43" s="444">
        <f t="shared" si="3"/>
        <v>1.5764763607836112E-2</v>
      </c>
    </row>
    <row r="44" spans="1:9">
      <c r="A44" s="51" t="s">
        <v>115</v>
      </c>
      <c r="B44" s="48" t="s">
        <v>282</v>
      </c>
      <c r="C44" s="47">
        <v>140</v>
      </c>
      <c r="D44" s="442">
        <v>2.6</v>
      </c>
      <c r="E44" s="442">
        <f t="shared" si="4"/>
        <v>364</v>
      </c>
      <c r="F44" s="442">
        <f t="shared" si="5"/>
        <v>487.49</v>
      </c>
      <c r="G44" s="434">
        <f t="shared" si="2"/>
        <v>3573.37</v>
      </c>
      <c r="H44" s="58">
        <v>3</v>
      </c>
      <c r="I44" s="444">
        <f t="shared" si="3"/>
        <v>3.3954875463031629E-2</v>
      </c>
    </row>
    <row r="45" spans="1:9">
      <c r="A45" s="51" t="s">
        <v>116</v>
      </c>
      <c r="B45" s="47" t="s">
        <v>283</v>
      </c>
      <c r="C45" s="47">
        <v>350</v>
      </c>
      <c r="D45" s="442">
        <v>2.6</v>
      </c>
      <c r="E45" s="442">
        <f t="shared" si="4"/>
        <v>910</v>
      </c>
      <c r="F45" s="442">
        <f t="shared" si="5"/>
        <v>487.49</v>
      </c>
      <c r="G45" s="434">
        <f t="shared" si="2"/>
        <v>3573.37</v>
      </c>
      <c r="H45" s="58">
        <v>3</v>
      </c>
      <c r="I45" s="444">
        <f t="shared" si="3"/>
        <v>8.4887188657579063E-2</v>
      </c>
    </row>
    <row r="46" spans="1:9">
      <c r="A46" s="51" t="s">
        <v>117</v>
      </c>
      <c r="B46" s="47" t="s">
        <v>283</v>
      </c>
      <c r="C46" s="47">
        <v>60</v>
      </c>
      <c r="D46" s="442">
        <v>2.6</v>
      </c>
      <c r="E46" s="442">
        <f t="shared" si="4"/>
        <v>156</v>
      </c>
      <c r="F46" s="442">
        <f t="shared" si="5"/>
        <v>487.49</v>
      </c>
      <c r="G46" s="434">
        <f t="shared" si="2"/>
        <v>3573.37</v>
      </c>
      <c r="H46" s="58">
        <v>3</v>
      </c>
      <c r="I46" s="444">
        <f t="shared" si="3"/>
        <v>1.4552089484156412E-2</v>
      </c>
    </row>
    <row r="47" spans="1:9">
      <c r="A47" s="54" t="s">
        <v>118</v>
      </c>
      <c r="B47" s="47" t="s">
        <v>283</v>
      </c>
      <c r="C47" s="47">
        <v>60</v>
      </c>
      <c r="D47" s="442">
        <v>2.6</v>
      </c>
      <c r="E47" s="442">
        <f t="shared" si="4"/>
        <v>156</v>
      </c>
      <c r="F47" s="442">
        <f t="shared" si="5"/>
        <v>487.49</v>
      </c>
      <c r="G47" s="434">
        <f t="shared" si="2"/>
        <v>3573.37</v>
      </c>
      <c r="H47" s="58">
        <v>3</v>
      </c>
      <c r="I47" s="444">
        <f t="shared" si="3"/>
        <v>1.4552089484156412E-2</v>
      </c>
    </row>
    <row r="48" spans="1:9">
      <c r="A48" s="54" t="s">
        <v>119</v>
      </c>
      <c r="B48" s="47" t="s">
        <v>283</v>
      </c>
      <c r="C48" s="47">
        <v>521</v>
      </c>
      <c r="D48" s="442">
        <v>2.6</v>
      </c>
      <c r="E48" s="442">
        <f t="shared" si="4"/>
        <v>1354.6000000000001</v>
      </c>
      <c r="F48" s="442">
        <f t="shared" si="5"/>
        <v>487.49</v>
      </c>
      <c r="G48" s="434">
        <f t="shared" si="2"/>
        <v>3573.37</v>
      </c>
      <c r="H48" s="58">
        <v>3</v>
      </c>
      <c r="I48" s="444">
        <f t="shared" si="3"/>
        <v>0.12636064368742486</v>
      </c>
    </row>
    <row r="49" spans="1:9">
      <c r="A49" s="55" t="s">
        <v>120</v>
      </c>
      <c r="B49" s="48" t="s">
        <v>284</v>
      </c>
      <c r="C49" s="48">
        <v>719</v>
      </c>
      <c r="D49" s="442">
        <v>2.6</v>
      </c>
      <c r="E49" s="442">
        <f t="shared" si="4"/>
        <v>1869.4</v>
      </c>
      <c r="F49" s="442">
        <f t="shared" si="5"/>
        <v>487.49</v>
      </c>
      <c r="G49" s="434">
        <f t="shared" si="2"/>
        <v>3573.37</v>
      </c>
      <c r="H49" s="58">
        <v>1</v>
      </c>
      <c r="I49" s="444">
        <f t="shared" si="3"/>
        <v>0.52314761695542311</v>
      </c>
    </row>
    <row r="50" spans="1:9">
      <c r="A50" s="55" t="s">
        <v>121</v>
      </c>
      <c r="B50" s="48" t="s">
        <v>284</v>
      </c>
      <c r="C50" s="48">
        <v>70</v>
      </c>
      <c r="D50" s="442">
        <v>2.6</v>
      </c>
      <c r="E50" s="442">
        <f t="shared" si="4"/>
        <v>182</v>
      </c>
      <c r="F50" s="442">
        <f t="shared" si="5"/>
        <v>487.49</v>
      </c>
      <c r="G50" s="434">
        <f t="shared" si="2"/>
        <v>3573.37</v>
      </c>
      <c r="H50" s="58">
        <v>1</v>
      </c>
      <c r="I50" s="444">
        <f t="shared" si="3"/>
        <v>5.0932313194547447E-2</v>
      </c>
    </row>
    <row r="51" spans="1:9">
      <c r="A51" s="55" t="s">
        <v>122</v>
      </c>
      <c r="B51" s="48" t="s">
        <v>284</v>
      </c>
      <c r="C51" s="48">
        <v>260</v>
      </c>
      <c r="D51" s="442">
        <v>2.6</v>
      </c>
      <c r="E51" s="442">
        <f t="shared" si="4"/>
        <v>676</v>
      </c>
      <c r="F51" s="442">
        <f t="shared" si="5"/>
        <v>487.49</v>
      </c>
      <c r="G51" s="434">
        <f t="shared" si="2"/>
        <v>3573.37</v>
      </c>
      <c r="H51" s="58">
        <v>1</v>
      </c>
      <c r="I51" s="444">
        <f t="shared" si="3"/>
        <v>0.18917716329403336</v>
      </c>
    </row>
    <row r="52" spans="1:9">
      <c r="A52" s="55" t="s">
        <v>113</v>
      </c>
      <c r="B52" s="48" t="s">
        <v>284</v>
      </c>
      <c r="C52" s="48">
        <v>55</v>
      </c>
      <c r="D52" s="442">
        <v>2.6</v>
      </c>
      <c r="E52" s="442">
        <f t="shared" si="4"/>
        <v>143</v>
      </c>
      <c r="F52" s="442">
        <f t="shared" si="5"/>
        <v>487.49</v>
      </c>
      <c r="G52" s="434">
        <f t="shared" si="2"/>
        <v>3573.37</v>
      </c>
      <c r="H52" s="58">
        <v>1</v>
      </c>
      <c r="I52" s="444">
        <f t="shared" si="3"/>
        <v>4.0018246081430134E-2</v>
      </c>
    </row>
    <row r="53" spans="1:9">
      <c r="A53" s="55" t="s">
        <v>123</v>
      </c>
      <c r="B53" s="48" t="s">
        <v>284</v>
      </c>
      <c r="C53" s="48">
        <v>210</v>
      </c>
      <c r="D53" s="442">
        <v>2.6</v>
      </c>
      <c r="E53" s="442">
        <f t="shared" si="4"/>
        <v>546</v>
      </c>
      <c r="F53" s="442">
        <f t="shared" si="5"/>
        <v>487.49</v>
      </c>
      <c r="G53" s="434">
        <f t="shared" si="2"/>
        <v>3573.37</v>
      </c>
      <c r="H53" s="58">
        <v>1</v>
      </c>
      <c r="I53" s="444">
        <f t="shared" si="3"/>
        <v>0.15279693958364235</v>
      </c>
    </row>
    <row r="54" spans="1:9">
      <c r="A54" s="55" t="s">
        <v>124</v>
      </c>
      <c r="B54" s="48" t="s">
        <v>284</v>
      </c>
      <c r="C54" s="48">
        <v>450</v>
      </c>
      <c r="D54" s="442">
        <v>2.6</v>
      </c>
      <c r="E54" s="442">
        <f t="shared" si="4"/>
        <v>1170</v>
      </c>
      <c r="F54" s="442">
        <f t="shared" si="5"/>
        <v>487.49</v>
      </c>
      <c r="G54" s="434">
        <f t="shared" si="2"/>
        <v>3573.37</v>
      </c>
      <c r="H54" s="58">
        <v>1</v>
      </c>
      <c r="I54" s="444">
        <f t="shared" si="3"/>
        <v>0.32742201339351928</v>
      </c>
    </row>
    <row r="55" spans="1:9">
      <c r="A55" s="55" t="s">
        <v>125</v>
      </c>
      <c r="B55" s="48" t="s">
        <v>284</v>
      </c>
      <c r="C55" s="48">
        <v>350</v>
      </c>
      <c r="D55" s="442">
        <v>2.6</v>
      </c>
      <c r="E55" s="442">
        <f t="shared" si="4"/>
        <v>910</v>
      </c>
      <c r="F55" s="442">
        <f t="shared" si="5"/>
        <v>487.49</v>
      </c>
      <c r="G55" s="434">
        <f t="shared" si="2"/>
        <v>3573.37</v>
      </c>
      <c r="H55" s="58">
        <v>1</v>
      </c>
      <c r="I55" s="444">
        <f t="shared" si="3"/>
        <v>0.2546615659727372</v>
      </c>
    </row>
    <row r="56" spans="1:9">
      <c r="A56" s="55" t="s">
        <v>126</v>
      </c>
      <c r="B56" s="48" t="s">
        <v>284</v>
      </c>
      <c r="C56" s="48">
        <v>1300</v>
      </c>
      <c r="D56" s="442">
        <v>2.6</v>
      </c>
      <c r="E56" s="442">
        <f t="shared" si="4"/>
        <v>3380</v>
      </c>
      <c r="F56" s="442">
        <f t="shared" si="5"/>
        <v>487.49</v>
      </c>
      <c r="G56" s="434">
        <f t="shared" si="2"/>
        <v>3573.37</v>
      </c>
      <c r="H56" s="58">
        <v>1</v>
      </c>
      <c r="I56" s="444">
        <f t="shared" si="3"/>
        <v>0.9458858164701669</v>
      </c>
    </row>
    <row r="57" spans="1:9">
      <c r="A57" s="55" t="s">
        <v>127</v>
      </c>
      <c r="B57" s="48" t="s">
        <v>284</v>
      </c>
      <c r="C57" s="48">
        <v>300</v>
      </c>
      <c r="D57" s="442">
        <v>2.6</v>
      </c>
      <c r="E57" s="442">
        <f t="shared" si="4"/>
        <v>780</v>
      </c>
      <c r="F57" s="442">
        <f t="shared" si="5"/>
        <v>487.49</v>
      </c>
      <c r="G57" s="434">
        <f t="shared" si="2"/>
        <v>3573.37</v>
      </c>
      <c r="H57" s="58">
        <v>1</v>
      </c>
      <c r="I57" s="444">
        <f t="shared" si="3"/>
        <v>0.21828134226234619</v>
      </c>
    </row>
    <row r="58" spans="1:9">
      <c r="A58" s="55" t="s">
        <v>128</v>
      </c>
      <c r="B58" s="48" t="s">
        <v>284</v>
      </c>
      <c r="C58" s="48">
        <v>600</v>
      </c>
      <c r="D58" s="442">
        <v>2.6</v>
      </c>
      <c r="E58" s="442">
        <f t="shared" si="4"/>
        <v>1560</v>
      </c>
      <c r="F58" s="442">
        <f t="shared" si="5"/>
        <v>487.49</v>
      </c>
      <c r="G58" s="434">
        <f t="shared" si="2"/>
        <v>3573.37</v>
      </c>
      <c r="H58" s="58">
        <v>1</v>
      </c>
      <c r="I58" s="444">
        <f t="shared" si="3"/>
        <v>0.43656268452469238</v>
      </c>
    </row>
    <row r="59" spans="1:9">
      <c r="A59" s="55" t="s">
        <v>113</v>
      </c>
      <c r="B59" s="48" t="s">
        <v>284</v>
      </c>
      <c r="C59" s="48">
        <v>50</v>
      </c>
      <c r="D59" s="442">
        <v>2.6</v>
      </c>
      <c r="E59" s="442">
        <f t="shared" si="4"/>
        <v>130</v>
      </c>
      <c r="F59" s="442">
        <f t="shared" si="5"/>
        <v>487.49</v>
      </c>
      <c r="G59" s="434">
        <f t="shared" si="2"/>
        <v>3573.37</v>
      </c>
      <c r="H59" s="58">
        <v>1</v>
      </c>
      <c r="I59" s="444">
        <f t="shared" si="3"/>
        <v>3.6380223710391034E-2</v>
      </c>
    </row>
    <row r="60" spans="1:9">
      <c r="A60" s="55" t="s">
        <v>129</v>
      </c>
      <c r="B60" s="48" t="s">
        <v>284</v>
      </c>
      <c r="C60" s="48">
        <v>550</v>
      </c>
      <c r="D60" s="442">
        <v>2.6</v>
      </c>
      <c r="E60" s="442">
        <f t="shared" si="4"/>
        <v>1430</v>
      </c>
      <c r="F60" s="442">
        <f t="shared" si="5"/>
        <v>487.49</v>
      </c>
      <c r="G60" s="434">
        <f t="shared" si="2"/>
        <v>3573.37</v>
      </c>
      <c r="H60" s="58">
        <v>1</v>
      </c>
      <c r="I60" s="444">
        <f t="shared" si="3"/>
        <v>0.40018246081430137</v>
      </c>
    </row>
    <row r="61" spans="1:9">
      <c r="A61" s="55" t="s">
        <v>130</v>
      </c>
      <c r="B61" s="48" t="s">
        <v>284</v>
      </c>
      <c r="C61" s="48">
        <v>770</v>
      </c>
      <c r="D61" s="442">
        <v>2.6</v>
      </c>
      <c r="E61" s="442">
        <f t="shared" si="4"/>
        <v>2002</v>
      </c>
      <c r="F61" s="442">
        <f t="shared" si="5"/>
        <v>487.49</v>
      </c>
      <c r="G61" s="434">
        <f t="shared" si="2"/>
        <v>3573.37</v>
      </c>
      <c r="H61" s="58">
        <v>1</v>
      </c>
      <c r="I61" s="444">
        <f t="shared" si="3"/>
        <v>0.5602554451400219</v>
      </c>
    </row>
    <row r="62" spans="1:9">
      <c r="A62" s="55" t="s">
        <v>131</v>
      </c>
      <c r="B62" s="48" t="s">
        <v>284</v>
      </c>
      <c r="C62" s="48">
        <v>500</v>
      </c>
      <c r="D62" s="442">
        <v>2.6</v>
      </c>
      <c r="E62" s="442">
        <f t="shared" si="4"/>
        <v>1300</v>
      </c>
      <c r="F62" s="442">
        <f t="shared" si="5"/>
        <v>487.49</v>
      </c>
      <c r="G62" s="434">
        <f t="shared" si="2"/>
        <v>3573.37</v>
      </c>
      <c r="H62" s="58">
        <v>1</v>
      </c>
      <c r="I62" s="444">
        <f t="shared" si="3"/>
        <v>0.36380223710391035</v>
      </c>
    </row>
    <row r="63" spans="1:9">
      <c r="A63" s="55" t="s">
        <v>132</v>
      </c>
      <c r="B63" s="48" t="s">
        <v>284</v>
      </c>
      <c r="C63" s="48">
        <v>100</v>
      </c>
      <c r="D63" s="442">
        <v>2.6</v>
      </c>
      <c r="E63" s="442">
        <f t="shared" si="4"/>
        <v>260</v>
      </c>
      <c r="F63" s="442">
        <f t="shared" si="5"/>
        <v>487.49</v>
      </c>
      <c r="G63" s="434">
        <f t="shared" si="2"/>
        <v>3573.37</v>
      </c>
      <c r="H63" s="58">
        <v>1</v>
      </c>
      <c r="I63" s="444">
        <f t="shared" si="3"/>
        <v>7.2760447420782068E-2</v>
      </c>
    </row>
    <row r="64" spans="1:9">
      <c r="A64" s="55" t="s">
        <v>133</v>
      </c>
      <c r="B64" s="48" t="s">
        <v>284</v>
      </c>
      <c r="C64" s="48">
        <v>350</v>
      </c>
      <c r="D64" s="442">
        <v>2.6</v>
      </c>
      <c r="E64" s="442">
        <f t="shared" si="4"/>
        <v>910</v>
      </c>
      <c r="F64" s="442">
        <f t="shared" si="5"/>
        <v>487.49</v>
      </c>
      <c r="G64" s="434">
        <f t="shared" si="2"/>
        <v>3573.37</v>
      </c>
      <c r="H64" s="58">
        <v>1</v>
      </c>
      <c r="I64" s="444">
        <f t="shared" si="3"/>
        <v>0.2546615659727372</v>
      </c>
    </row>
    <row r="65" spans="1:9">
      <c r="A65" s="55" t="s">
        <v>58</v>
      </c>
      <c r="B65" s="48" t="s">
        <v>284</v>
      </c>
      <c r="C65" s="48">
        <v>160</v>
      </c>
      <c r="D65" s="442">
        <v>2.6</v>
      </c>
      <c r="E65" s="442">
        <f t="shared" si="4"/>
        <v>416</v>
      </c>
      <c r="F65" s="442">
        <f t="shared" si="5"/>
        <v>487.49</v>
      </c>
      <c r="G65" s="434">
        <f t="shared" si="2"/>
        <v>3573.37</v>
      </c>
      <c r="H65" s="58">
        <v>1</v>
      </c>
      <c r="I65" s="444">
        <f t="shared" si="3"/>
        <v>0.11641671587325131</v>
      </c>
    </row>
    <row r="66" spans="1:9">
      <c r="A66" s="55" t="s">
        <v>134</v>
      </c>
      <c r="B66" s="48" t="s">
        <v>284</v>
      </c>
      <c r="C66" s="48">
        <v>110</v>
      </c>
      <c r="D66" s="442">
        <v>2.6</v>
      </c>
      <c r="E66" s="442">
        <f t="shared" si="4"/>
        <v>286</v>
      </c>
      <c r="F66" s="442">
        <f t="shared" si="5"/>
        <v>487.49</v>
      </c>
      <c r="G66" s="434">
        <f t="shared" si="2"/>
        <v>3573.37</v>
      </c>
      <c r="H66" s="58">
        <v>1</v>
      </c>
      <c r="I66" s="444">
        <f t="shared" si="3"/>
        <v>8.0036492162860268E-2</v>
      </c>
    </row>
    <row r="67" spans="1:9">
      <c r="A67" s="55" t="s">
        <v>135</v>
      </c>
      <c r="B67" s="48" t="s">
        <v>284</v>
      </c>
      <c r="C67" s="48">
        <v>270</v>
      </c>
      <c r="D67" s="442">
        <v>2.6</v>
      </c>
      <c r="E67" s="442">
        <f t="shared" si="4"/>
        <v>702</v>
      </c>
      <c r="F67" s="442">
        <f t="shared" si="5"/>
        <v>487.49</v>
      </c>
      <c r="G67" s="434">
        <f t="shared" si="2"/>
        <v>3573.37</v>
      </c>
      <c r="H67" s="58">
        <v>1</v>
      </c>
      <c r="I67" s="444">
        <f t="shared" si="3"/>
        <v>0.19645320803611158</v>
      </c>
    </row>
    <row r="68" spans="1:9">
      <c r="A68" s="55" t="s">
        <v>136</v>
      </c>
      <c r="B68" s="48" t="s">
        <v>284</v>
      </c>
      <c r="C68" s="48">
        <v>130</v>
      </c>
      <c r="D68" s="442">
        <v>2.6</v>
      </c>
      <c r="E68" s="442">
        <f t="shared" si="4"/>
        <v>338</v>
      </c>
      <c r="F68" s="442">
        <f t="shared" si="5"/>
        <v>487.49</v>
      </c>
      <c r="G68" s="434">
        <f t="shared" si="2"/>
        <v>3573.37</v>
      </c>
      <c r="H68" s="58">
        <v>1</v>
      </c>
      <c r="I68" s="444">
        <f t="shared" si="3"/>
        <v>9.4588581647016681E-2</v>
      </c>
    </row>
    <row r="69" spans="1:9">
      <c r="A69" s="55" t="s">
        <v>137</v>
      </c>
      <c r="B69" s="48" t="s">
        <v>284</v>
      </c>
      <c r="C69" s="48">
        <v>490</v>
      </c>
      <c r="D69" s="442">
        <v>2.6</v>
      </c>
      <c r="E69" s="442">
        <f t="shared" si="4"/>
        <v>1274</v>
      </c>
      <c r="F69" s="442">
        <f t="shared" si="5"/>
        <v>487.49</v>
      </c>
      <c r="G69" s="434">
        <f t="shared" si="2"/>
        <v>3573.37</v>
      </c>
      <c r="H69" s="58">
        <v>1</v>
      </c>
      <c r="I69" s="444">
        <f t="shared" si="3"/>
        <v>0.35652619236183214</v>
      </c>
    </row>
    <row r="70" spans="1:9">
      <c r="A70" s="55" t="s">
        <v>138</v>
      </c>
      <c r="B70" s="48" t="s">
        <v>284</v>
      </c>
      <c r="C70" s="48">
        <v>150</v>
      </c>
      <c r="D70" s="442">
        <v>2.6</v>
      </c>
      <c r="E70" s="442">
        <f t="shared" ref="E70:E123" si="6">D70*C70</f>
        <v>390</v>
      </c>
      <c r="F70" s="442">
        <f t="shared" ref="F70:F123" si="7">TRUNC(G70/7.33,2)</f>
        <v>487.49</v>
      </c>
      <c r="G70" s="434">
        <f t="shared" si="2"/>
        <v>3573.37</v>
      </c>
      <c r="H70" s="58">
        <v>1</v>
      </c>
      <c r="I70" s="444">
        <f t="shared" si="3"/>
        <v>0.10914067113117309</v>
      </c>
    </row>
    <row r="71" spans="1:9">
      <c r="A71" s="55" t="s">
        <v>139</v>
      </c>
      <c r="B71" s="48" t="s">
        <v>284</v>
      </c>
      <c r="C71" s="48">
        <v>270</v>
      </c>
      <c r="D71" s="442">
        <v>2.6</v>
      </c>
      <c r="E71" s="442">
        <f t="shared" si="6"/>
        <v>702</v>
      </c>
      <c r="F71" s="442">
        <f t="shared" si="7"/>
        <v>487.49</v>
      </c>
      <c r="G71" s="434">
        <f t="shared" si="2"/>
        <v>3573.37</v>
      </c>
      <c r="H71" s="58">
        <v>1</v>
      </c>
      <c r="I71" s="444">
        <f t="shared" si="3"/>
        <v>0.19645320803611158</v>
      </c>
    </row>
    <row r="72" spans="1:9">
      <c r="A72" s="55" t="s">
        <v>140</v>
      </c>
      <c r="B72" s="48" t="s">
        <v>284</v>
      </c>
      <c r="C72" s="48">
        <v>200</v>
      </c>
      <c r="D72" s="442">
        <v>2.6</v>
      </c>
      <c r="E72" s="442">
        <f t="shared" si="6"/>
        <v>520</v>
      </c>
      <c r="F72" s="442">
        <f t="shared" si="7"/>
        <v>487.49</v>
      </c>
      <c r="G72" s="434">
        <f t="shared" si="2"/>
        <v>3573.37</v>
      </c>
      <c r="H72" s="58">
        <v>1</v>
      </c>
      <c r="I72" s="444">
        <f t="shared" si="3"/>
        <v>0.14552089484156414</v>
      </c>
    </row>
    <row r="73" spans="1:9">
      <c r="A73" s="55" t="s">
        <v>141</v>
      </c>
      <c r="B73" s="48" t="s">
        <v>284</v>
      </c>
      <c r="C73" s="48">
        <v>90</v>
      </c>
      <c r="D73" s="442">
        <v>2.6</v>
      </c>
      <c r="E73" s="442">
        <f t="shared" si="6"/>
        <v>234</v>
      </c>
      <c r="F73" s="442">
        <f t="shared" si="7"/>
        <v>487.49</v>
      </c>
      <c r="G73" s="434">
        <f t="shared" si="2"/>
        <v>3573.37</v>
      </c>
      <c r="H73" s="58">
        <v>1</v>
      </c>
      <c r="I73" s="444">
        <f t="shared" si="3"/>
        <v>6.5484402678703854E-2</v>
      </c>
    </row>
    <row r="74" spans="1:9">
      <c r="A74" s="55" t="s">
        <v>142</v>
      </c>
      <c r="B74" s="48" t="s">
        <v>284</v>
      </c>
      <c r="C74" s="48">
        <v>500</v>
      </c>
      <c r="D74" s="442">
        <v>2.6</v>
      </c>
      <c r="E74" s="442">
        <f t="shared" si="6"/>
        <v>1300</v>
      </c>
      <c r="F74" s="442">
        <f t="shared" si="7"/>
        <v>487.49</v>
      </c>
      <c r="G74" s="434">
        <f t="shared" si="2"/>
        <v>3573.37</v>
      </c>
      <c r="H74" s="58">
        <v>1</v>
      </c>
      <c r="I74" s="444">
        <f t="shared" si="3"/>
        <v>0.36380223710391035</v>
      </c>
    </row>
    <row r="75" spans="1:9">
      <c r="A75" s="55" t="s">
        <v>143</v>
      </c>
      <c r="B75" s="48" t="s">
        <v>284</v>
      </c>
      <c r="C75" s="48">
        <v>300</v>
      </c>
      <c r="D75" s="442">
        <v>2.6</v>
      </c>
      <c r="E75" s="442">
        <f t="shared" si="6"/>
        <v>780</v>
      </c>
      <c r="F75" s="442">
        <f t="shared" si="7"/>
        <v>487.49</v>
      </c>
      <c r="G75" s="434">
        <f t="shared" si="2"/>
        <v>3573.37</v>
      </c>
      <c r="H75" s="58">
        <v>1</v>
      </c>
      <c r="I75" s="444">
        <f t="shared" si="3"/>
        <v>0.21828134226234619</v>
      </c>
    </row>
    <row r="76" spans="1:9">
      <c r="A76" s="56" t="s">
        <v>144</v>
      </c>
      <c r="B76" s="48" t="s">
        <v>284</v>
      </c>
      <c r="C76" s="48">
        <v>50</v>
      </c>
      <c r="D76" s="442">
        <v>2.6</v>
      </c>
      <c r="E76" s="442">
        <f t="shared" si="6"/>
        <v>130</v>
      </c>
      <c r="F76" s="442">
        <f t="shared" si="7"/>
        <v>487.49</v>
      </c>
      <c r="G76" s="434">
        <f t="shared" si="2"/>
        <v>3573.37</v>
      </c>
      <c r="H76" s="58">
        <v>1</v>
      </c>
      <c r="I76" s="444">
        <f t="shared" si="3"/>
        <v>3.6380223710391034E-2</v>
      </c>
    </row>
    <row r="77" spans="1:9">
      <c r="A77" s="56" t="s">
        <v>145</v>
      </c>
      <c r="B77" s="48" t="s">
        <v>284</v>
      </c>
      <c r="C77" s="48">
        <v>35</v>
      </c>
      <c r="D77" s="442">
        <v>2.6</v>
      </c>
      <c r="E77" s="442">
        <f t="shared" si="6"/>
        <v>91</v>
      </c>
      <c r="F77" s="442">
        <f t="shared" si="7"/>
        <v>487.49</v>
      </c>
      <c r="G77" s="434">
        <f t="shared" si="2"/>
        <v>3573.37</v>
      </c>
      <c r="H77" s="58">
        <v>1</v>
      </c>
      <c r="I77" s="444">
        <f t="shared" si="3"/>
        <v>2.5466156597273724E-2</v>
      </c>
    </row>
    <row r="78" spans="1:9">
      <c r="A78" s="55" t="s">
        <v>146</v>
      </c>
      <c r="B78" s="48" t="s">
        <v>284</v>
      </c>
      <c r="C78" s="48">
        <v>140</v>
      </c>
      <c r="D78" s="442">
        <v>2.6</v>
      </c>
      <c r="E78" s="442">
        <f t="shared" si="6"/>
        <v>364</v>
      </c>
      <c r="F78" s="442">
        <f t="shared" si="7"/>
        <v>487.49</v>
      </c>
      <c r="G78" s="434">
        <f t="shared" si="2"/>
        <v>3573.37</v>
      </c>
      <c r="H78" s="58">
        <v>1</v>
      </c>
      <c r="I78" s="444">
        <f t="shared" si="3"/>
        <v>0.10186462638909489</v>
      </c>
    </row>
    <row r="79" spans="1:9">
      <c r="A79" s="55" t="s">
        <v>147</v>
      </c>
      <c r="B79" s="48" t="s">
        <v>284</v>
      </c>
      <c r="C79" s="48">
        <v>150</v>
      </c>
      <c r="D79" s="442">
        <v>2.6</v>
      </c>
      <c r="E79" s="442">
        <f t="shared" si="6"/>
        <v>390</v>
      </c>
      <c r="F79" s="442">
        <f t="shared" si="7"/>
        <v>487.49</v>
      </c>
      <c r="G79" s="434">
        <f t="shared" si="2"/>
        <v>3573.37</v>
      </c>
      <c r="H79" s="58">
        <v>1</v>
      </c>
      <c r="I79" s="444">
        <f t="shared" si="3"/>
        <v>0.10914067113117309</v>
      </c>
    </row>
    <row r="80" spans="1:9">
      <c r="A80" s="55" t="s">
        <v>148</v>
      </c>
      <c r="B80" s="48" t="s">
        <v>284</v>
      </c>
      <c r="C80" s="48">
        <v>90</v>
      </c>
      <c r="D80" s="442">
        <v>2.6</v>
      </c>
      <c r="E80" s="442">
        <f t="shared" si="6"/>
        <v>234</v>
      </c>
      <c r="F80" s="442">
        <f t="shared" si="7"/>
        <v>487.49</v>
      </c>
      <c r="G80" s="434">
        <f t="shared" si="2"/>
        <v>3573.37</v>
      </c>
      <c r="H80" s="58">
        <v>1</v>
      </c>
      <c r="I80" s="444">
        <f t="shared" si="3"/>
        <v>6.5484402678703854E-2</v>
      </c>
    </row>
    <row r="81" spans="1:9">
      <c r="A81" s="55" t="s">
        <v>149</v>
      </c>
      <c r="B81" s="48" t="s">
        <v>284</v>
      </c>
      <c r="C81" s="48">
        <v>184</v>
      </c>
      <c r="D81" s="442">
        <v>2.6</v>
      </c>
      <c r="E81" s="442">
        <f t="shared" si="6"/>
        <v>478.40000000000003</v>
      </c>
      <c r="F81" s="442">
        <f t="shared" si="7"/>
        <v>487.49</v>
      </c>
      <c r="G81" s="434">
        <f t="shared" si="2"/>
        <v>3573.37</v>
      </c>
      <c r="H81" s="58">
        <v>1</v>
      </c>
      <c r="I81" s="444">
        <f t="shared" si="3"/>
        <v>0.13387922325423901</v>
      </c>
    </row>
    <row r="82" spans="1:9">
      <c r="A82" s="55" t="s">
        <v>150</v>
      </c>
      <c r="B82" s="48" t="s">
        <v>284</v>
      </c>
      <c r="C82" s="48">
        <v>240</v>
      </c>
      <c r="D82" s="442">
        <v>2.6</v>
      </c>
      <c r="E82" s="442">
        <f t="shared" si="6"/>
        <v>624</v>
      </c>
      <c r="F82" s="442">
        <f t="shared" si="7"/>
        <v>487.49</v>
      </c>
      <c r="G82" s="434">
        <f t="shared" si="2"/>
        <v>3573.37</v>
      </c>
      <c r="H82" s="58">
        <v>1</v>
      </c>
      <c r="I82" s="444">
        <f t="shared" si="3"/>
        <v>0.17462507380987696</v>
      </c>
    </row>
    <row r="83" spans="1:9">
      <c r="A83" s="55" t="s">
        <v>151</v>
      </c>
      <c r="B83" s="48" t="s">
        <v>284</v>
      </c>
      <c r="C83" s="48">
        <v>100</v>
      </c>
      <c r="D83" s="442">
        <v>2.6</v>
      </c>
      <c r="E83" s="442">
        <f t="shared" si="6"/>
        <v>260</v>
      </c>
      <c r="F83" s="442">
        <f t="shared" si="7"/>
        <v>487.49</v>
      </c>
      <c r="G83" s="434">
        <f t="shared" si="2"/>
        <v>3573.37</v>
      </c>
      <c r="H83" s="58">
        <v>1</v>
      </c>
      <c r="I83" s="444">
        <f t="shared" si="3"/>
        <v>7.2760447420782068E-2</v>
      </c>
    </row>
    <row r="84" spans="1:9">
      <c r="A84" s="55" t="s">
        <v>152</v>
      </c>
      <c r="B84" s="48" t="s">
        <v>284</v>
      </c>
      <c r="C84" s="48">
        <v>100</v>
      </c>
      <c r="D84" s="442">
        <v>2.6</v>
      </c>
      <c r="E84" s="442">
        <f t="shared" si="6"/>
        <v>260</v>
      </c>
      <c r="F84" s="442">
        <f t="shared" si="7"/>
        <v>487.49</v>
      </c>
      <c r="G84" s="434">
        <f t="shared" si="2"/>
        <v>3573.37</v>
      </c>
      <c r="H84" s="58">
        <v>1</v>
      </c>
      <c r="I84" s="444">
        <f t="shared" si="3"/>
        <v>7.2760447420782068E-2</v>
      </c>
    </row>
    <row r="85" spans="1:9">
      <c r="A85" s="55" t="s">
        <v>153</v>
      </c>
      <c r="B85" s="48" t="s">
        <v>284</v>
      </c>
      <c r="C85" s="48">
        <v>110</v>
      </c>
      <c r="D85" s="442">
        <v>2.6</v>
      </c>
      <c r="E85" s="442">
        <f t="shared" si="6"/>
        <v>286</v>
      </c>
      <c r="F85" s="442">
        <f t="shared" si="7"/>
        <v>487.49</v>
      </c>
      <c r="G85" s="434">
        <f t="shared" si="2"/>
        <v>3573.37</v>
      </c>
      <c r="H85" s="58">
        <v>1</v>
      </c>
      <c r="I85" s="444">
        <f t="shared" si="3"/>
        <v>8.0036492162860268E-2</v>
      </c>
    </row>
    <row r="86" spans="1:9">
      <c r="A86" s="55" t="s">
        <v>154</v>
      </c>
      <c r="B86" s="48" t="s">
        <v>284</v>
      </c>
      <c r="C86" s="48">
        <v>150</v>
      </c>
      <c r="D86" s="442">
        <v>2.6</v>
      </c>
      <c r="E86" s="442">
        <f t="shared" si="6"/>
        <v>390</v>
      </c>
      <c r="F86" s="442">
        <f t="shared" si="7"/>
        <v>487.49</v>
      </c>
      <c r="G86" s="434">
        <f t="shared" si="2"/>
        <v>3573.37</v>
      </c>
      <c r="H86" s="58">
        <v>1</v>
      </c>
      <c r="I86" s="444">
        <f t="shared" si="3"/>
        <v>0.10914067113117309</v>
      </c>
    </row>
    <row r="87" spans="1:9">
      <c r="A87" s="55" t="s">
        <v>155</v>
      </c>
      <c r="B87" s="48" t="s">
        <v>284</v>
      </c>
      <c r="C87" s="48">
        <v>550</v>
      </c>
      <c r="D87" s="442">
        <v>2.6</v>
      </c>
      <c r="E87" s="442">
        <f t="shared" si="6"/>
        <v>1430</v>
      </c>
      <c r="F87" s="442">
        <f t="shared" si="7"/>
        <v>487.49</v>
      </c>
      <c r="G87" s="434">
        <f t="shared" si="2"/>
        <v>3573.37</v>
      </c>
      <c r="H87" s="58">
        <v>1</v>
      </c>
      <c r="I87" s="444">
        <f t="shared" si="3"/>
        <v>0.40018246081430137</v>
      </c>
    </row>
    <row r="88" spans="1:9">
      <c r="A88" s="55" t="s">
        <v>156</v>
      </c>
      <c r="B88" s="48" t="s">
        <v>284</v>
      </c>
      <c r="C88" s="48">
        <v>105</v>
      </c>
      <c r="D88" s="442">
        <v>2.6</v>
      </c>
      <c r="E88" s="442">
        <f t="shared" si="6"/>
        <v>273</v>
      </c>
      <c r="F88" s="442">
        <f t="shared" si="7"/>
        <v>487.49</v>
      </c>
      <c r="G88" s="434">
        <f t="shared" si="2"/>
        <v>3573.37</v>
      </c>
      <c r="H88" s="58">
        <v>1</v>
      </c>
      <c r="I88" s="444">
        <f t="shared" si="3"/>
        <v>7.6398469791821175E-2</v>
      </c>
    </row>
    <row r="89" spans="1:9">
      <c r="A89" s="55" t="s">
        <v>157</v>
      </c>
      <c r="B89" s="48" t="s">
        <v>284</v>
      </c>
      <c r="C89" s="48">
        <v>60</v>
      </c>
      <c r="D89" s="442">
        <v>2.6</v>
      </c>
      <c r="E89" s="442">
        <f t="shared" si="6"/>
        <v>156</v>
      </c>
      <c r="F89" s="442">
        <f t="shared" si="7"/>
        <v>487.49</v>
      </c>
      <c r="G89" s="434">
        <f t="shared" si="2"/>
        <v>3573.37</v>
      </c>
      <c r="H89" s="58">
        <v>1</v>
      </c>
      <c r="I89" s="444">
        <f t="shared" si="3"/>
        <v>4.3656268452469241E-2</v>
      </c>
    </row>
    <row r="90" spans="1:9">
      <c r="A90" s="55" t="s">
        <v>158</v>
      </c>
      <c r="B90" s="48" t="s">
        <v>284</v>
      </c>
      <c r="C90" s="48">
        <v>35</v>
      </c>
      <c r="D90" s="442">
        <v>2.6</v>
      </c>
      <c r="E90" s="442">
        <f t="shared" si="6"/>
        <v>91</v>
      </c>
      <c r="F90" s="442">
        <f t="shared" si="7"/>
        <v>487.49</v>
      </c>
      <c r="G90" s="434">
        <f t="shared" si="2"/>
        <v>3573.37</v>
      </c>
      <c r="H90" s="58">
        <v>1</v>
      </c>
      <c r="I90" s="444">
        <f t="shared" si="3"/>
        <v>2.5466156597273724E-2</v>
      </c>
    </row>
    <row r="91" spans="1:9">
      <c r="A91" s="55" t="s">
        <v>159</v>
      </c>
      <c r="B91" s="48" t="s">
        <v>284</v>
      </c>
      <c r="C91" s="48">
        <v>30</v>
      </c>
      <c r="D91" s="442">
        <v>2.6</v>
      </c>
      <c r="E91" s="442">
        <f t="shared" si="6"/>
        <v>78</v>
      </c>
      <c r="F91" s="442">
        <f t="shared" si="7"/>
        <v>487.49</v>
      </c>
      <c r="G91" s="434">
        <f t="shared" si="2"/>
        <v>3573.37</v>
      </c>
      <c r="H91" s="58">
        <v>1</v>
      </c>
      <c r="I91" s="444">
        <f t="shared" si="3"/>
        <v>2.182813422623462E-2</v>
      </c>
    </row>
    <row r="92" spans="1:9">
      <c r="A92" s="55" t="s">
        <v>160</v>
      </c>
      <c r="B92" s="48" t="s">
        <v>285</v>
      </c>
      <c r="C92" s="48">
        <v>4872</v>
      </c>
      <c r="D92" s="442">
        <v>2.6</v>
      </c>
      <c r="E92" s="442">
        <f t="shared" si="6"/>
        <v>12667.2</v>
      </c>
      <c r="F92" s="442">
        <f t="shared" si="7"/>
        <v>487.49</v>
      </c>
      <c r="G92" s="434">
        <f t="shared" si="2"/>
        <v>3573.37</v>
      </c>
      <c r="H92" s="58">
        <v>3</v>
      </c>
      <c r="I92" s="444">
        <f t="shared" si="3"/>
        <v>1.1816296661135006</v>
      </c>
    </row>
    <row r="93" spans="1:9">
      <c r="A93" s="55" t="s">
        <v>161</v>
      </c>
      <c r="B93" s="48" t="s">
        <v>285</v>
      </c>
      <c r="C93" s="48">
        <v>59</v>
      </c>
      <c r="D93" s="442">
        <v>2.6</v>
      </c>
      <c r="E93" s="442">
        <f t="shared" si="6"/>
        <v>153.4</v>
      </c>
      <c r="F93" s="442">
        <f t="shared" si="7"/>
        <v>487.49</v>
      </c>
      <c r="G93" s="434">
        <f t="shared" ref="G93:G142" si="8">TRUNC(3900*7.33/8,2)</f>
        <v>3573.37</v>
      </c>
      <c r="H93" s="58">
        <v>3</v>
      </c>
      <c r="I93" s="444">
        <f t="shared" ref="I93:I142" si="9">(C93*D93)/(H93*G93)</f>
        <v>1.4309554659420472E-2</v>
      </c>
    </row>
    <row r="94" spans="1:9">
      <c r="A94" s="55" t="s">
        <v>162</v>
      </c>
      <c r="B94" s="48" t="s">
        <v>285</v>
      </c>
      <c r="C94" s="48">
        <v>818</v>
      </c>
      <c r="D94" s="442">
        <v>2.6</v>
      </c>
      <c r="E94" s="442">
        <f t="shared" si="6"/>
        <v>2126.8000000000002</v>
      </c>
      <c r="F94" s="442">
        <f t="shared" si="7"/>
        <v>487.49</v>
      </c>
      <c r="G94" s="434">
        <f t="shared" si="8"/>
        <v>3573.37</v>
      </c>
      <c r="H94" s="58">
        <v>3</v>
      </c>
      <c r="I94" s="444">
        <f t="shared" si="9"/>
        <v>0.19839348663399911</v>
      </c>
    </row>
    <row r="95" spans="1:9">
      <c r="A95" s="55" t="s">
        <v>163</v>
      </c>
      <c r="B95" s="48" t="s">
        <v>285</v>
      </c>
      <c r="C95" s="48">
        <v>180</v>
      </c>
      <c r="D95" s="442">
        <v>2.6</v>
      </c>
      <c r="E95" s="442">
        <f t="shared" si="6"/>
        <v>468</v>
      </c>
      <c r="F95" s="442">
        <f t="shared" si="7"/>
        <v>487.49</v>
      </c>
      <c r="G95" s="434">
        <f t="shared" si="8"/>
        <v>3573.37</v>
      </c>
      <c r="H95" s="58">
        <v>3</v>
      </c>
      <c r="I95" s="444">
        <f t="shared" si="9"/>
        <v>4.3656268452469234E-2</v>
      </c>
    </row>
    <row r="96" spans="1:9">
      <c r="A96" s="55" t="s">
        <v>164</v>
      </c>
      <c r="B96" s="48" t="s">
        <v>285</v>
      </c>
      <c r="C96" s="48">
        <v>37</v>
      </c>
      <c r="D96" s="442">
        <v>2.6</v>
      </c>
      <c r="E96" s="442">
        <f t="shared" si="6"/>
        <v>96.2</v>
      </c>
      <c r="F96" s="442">
        <f t="shared" si="7"/>
        <v>487.49</v>
      </c>
      <c r="G96" s="434">
        <f t="shared" si="8"/>
        <v>3573.37</v>
      </c>
      <c r="H96" s="58">
        <v>3</v>
      </c>
      <c r="I96" s="444">
        <f t="shared" si="9"/>
        <v>8.9737885152297876E-3</v>
      </c>
    </row>
    <row r="97" spans="1:9">
      <c r="A97" s="55" t="s">
        <v>165</v>
      </c>
      <c r="B97" s="48" t="s">
        <v>285</v>
      </c>
      <c r="C97" s="48">
        <v>34</v>
      </c>
      <c r="D97" s="442">
        <v>2.6</v>
      </c>
      <c r="E97" s="442">
        <f t="shared" si="6"/>
        <v>88.4</v>
      </c>
      <c r="F97" s="442">
        <f t="shared" si="7"/>
        <v>487.49</v>
      </c>
      <c r="G97" s="434">
        <f t="shared" si="8"/>
        <v>3573.37</v>
      </c>
      <c r="H97" s="58">
        <v>3</v>
      </c>
      <c r="I97" s="444">
        <f t="shared" si="9"/>
        <v>8.2461840410219672E-3</v>
      </c>
    </row>
    <row r="98" spans="1:9">
      <c r="A98" s="55" t="s">
        <v>113</v>
      </c>
      <c r="B98" s="48" t="s">
        <v>285</v>
      </c>
      <c r="C98" s="48">
        <v>110</v>
      </c>
      <c r="D98" s="442">
        <v>2.6</v>
      </c>
      <c r="E98" s="442">
        <f t="shared" si="6"/>
        <v>286</v>
      </c>
      <c r="F98" s="442">
        <f t="shared" si="7"/>
        <v>487.49</v>
      </c>
      <c r="G98" s="434">
        <f t="shared" si="8"/>
        <v>3573.37</v>
      </c>
      <c r="H98" s="58">
        <v>3</v>
      </c>
      <c r="I98" s="444">
        <f t="shared" si="9"/>
        <v>2.6678830720953423E-2</v>
      </c>
    </row>
    <row r="99" spans="1:9">
      <c r="A99" s="55" t="s">
        <v>166</v>
      </c>
      <c r="B99" s="48" t="s">
        <v>285</v>
      </c>
      <c r="C99" s="48">
        <v>114</v>
      </c>
      <c r="D99" s="442">
        <v>2.6</v>
      </c>
      <c r="E99" s="442">
        <f t="shared" si="6"/>
        <v>296.40000000000003</v>
      </c>
      <c r="F99" s="442">
        <f t="shared" si="7"/>
        <v>487.49</v>
      </c>
      <c r="G99" s="434">
        <f t="shared" si="8"/>
        <v>3573.37</v>
      </c>
      <c r="H99" s="58">
        <v>3</v>
      </c>
      <c r="I99" s="444">
        <f t="shared" si="9"/>
        <v>2.7648970019897186E-2</v>
      </c>
    </row>
    <row r="100" spans="1:9">
      <c r="A100" s="55" t="s">
        <v>167</v>
      </c>
      <c r="B100" s="48" t="s">
        <v>286</v>
      </c>
      <c r="C100" s="48">
        <v>130</v>
      </c>
      <c r="D100" s="442">
        <v>2.6</v>
      </c>
      <c r="E100" s="442">
        <f t="shared" si="6"/>
        <v>338</v>
      </c>
      <c r="F100" s="442">
        <f t="shared" si="7"/>
        <v>487.49</v>
      </c>
      <c r="G100" s="434">
        <f t="shared" si="8"/>
        <v>3573.37</v>
      </c>
      <c r="H100" s="58">
        <v>3</v>
      </c>
      <c r="I100" s="444">
        <f t="shared" si="9"/>
        <v>3.1529527215672225E-2</v>
      </c>
    </row>
    <row r="101" spans="1:9">
      <c r="A101" s="55" t="s">
        <v>168</v>
      </c>
      <c r="B101" s="48" t="s">
        <v>286</v>
      </c>
      <c r="C101" s="48">
        <v>160</v>
      </c>
      <c r="D101" s="442">
        <v>2.6</v>
      </c>
      <c r="E101" s="442">
        <f t="shared" si="6"/>
        <v>416</v>
      </c>
      <c r="F101" s="442">
        <f t="shared" si="7"/>
        <v>487.49</v>
      </c>
      <c r="G101" s="434">
        <f t="shared" si="8"/>
        <v>3573.37</v>
      </c>
      <c r="H101" s="58">
        <v>3</v>
      </c>
      <c r="I101" s="444">
        <f t="shared" si="9"/>
        <v>3.8805571957750432E-2</v>
      </c>
    </row>
    <row r="102" spans="1:9">
      <c r="A102" s="55" t="s">
        <v>82</v>
      </c>
      <c r="B102" s="48" t="s">
        <v>287</v>
      </c>
      <c r="C102" s="48">
        <v>230</v>
      </c>
      <c r="D102" s="442">
        <v>2.6</v>
      </c>
      <c r="E102" s="442">
        <f t="shared" si="6"/>
        <v>598</v>
      </c>
      <c r="F102" s="442">
        <f t="shared" si="7"/>
        <v>487.49</v>
      </c>
      <c r="G102" s="434">
        <f t="shared" si="8"/>
        <v>3573.37</v>
      </c>
      <c r="H102" s="58">
        <v>3</v>
      </c>
      <c r="I102" s="444">
        <f t="shared" si="9"/>
        <v>5.5783009689266243E-2</v>
      </c>
    </row>
    <row r="103" spans="1:9">
      <c r="A103" s="55" t="s">
        <v>169</v>
      </c>
      <c r="B103" s="48" t="s">
        <v>287</v>
      </c>
      <c r="C103" s="48">
        <v>735</v>
      </c>
      <c r="D103" s="442">
        <v>2.6</v>
      </c>
      <c r="E103" s="442">
        <f t="shared" si="6"/>
        <v>1911</v>
      </c>
      <c r="F103" s="442">
        <f t="shared" si="7"/>
        <v>487.49</v>
      </c>
      <c r="G103" s="434">
        <f t="shared" si="8"/>
        <v>3573.37</v>
      </c>
      <c r="H103" s="58">
        <v>3</v>
      </c>
      <c r="I103" s="444">
        <f t="shared" si="9"/>
        <v>0.17826309618091604</v>
      </c>
    </row>
    <row r="104" spans="1:9">
      <c r="A104" s="55" t="s">
        <v>170</v>
      </c>
      <c r="B104" s="48" t="s">
        <v>287</v>
      </c>
      <c r="C104" s="48">
        <v>230</v>
      </c>
      <c r="D104" s="442">
        <v>2.6</v>
      </c>
      <c r="E104" s="442">
        <f t="shared" si="6"/>
        <v>598</v>
      </c>
      <c r="F104" s="442">
        <f t="shared" si="7"/>
        <v>487.49</v>
      </c>
      <c r="G104" s="434">
        <f t="shared" si="8"/>
        <v>3573.37</v>
      </c>
      <c r="H104" s="58">
        <v>3</v>
      </c>
      <c r="I104" s="444">
        <f t="shared" si="9"/>
        <v>5.5783009689266243E-2</v>
      </c>
    </row>
    <row r="105" spans="1:9">
      <c r="A105" s="55" t="s">
        <v>171</v>
      </c>
      <c r="B105" s="48" t="s">
        <v>287</v>
      </c>
      <c r="C105" s="48">
        <v>495</v>
      </c>
      <c r="D105" s="442">
        <v>2.6</v>
      </c>
      <c r="E105" s="442">
        <f t="shared" si="6"/>
        <v>1287</v>
      </c>
      <c r="F105" s="442">
        <f t="shared" si="7"/>
        <v>487.49</v>
      </c>
      <c r="G105" s="434">
        <f t="shared" si="8"/>
        <v>3573.37</v>
      </c>
      <c r="H105" s="58">
        <v>3</v>
      </c>
      <c r="I105" s="444">
        <f t="shared" si="9"/>
        <v>0.1200547382442904</v>
      </c>
    </row>
    <row r="106" spans="1:9">
      <c r="A106" s="55" t="s">
        <v>172</v>
      </c>
      <c r="B106" s="48" t="s">
        <v>287</v>
      </c>
      <c r="C106" s="48">
        <v>260</v>
      </c>
      <c r="D106" s="442">
        <v>2.6</v>
      </c>
      <c r="E106" s="442">
        <f t="shared" si="6"/>
        <v>676</v>
      </c>
      <c r="F106" s="442">
        <f t="shared" si="7"/>
        <v>487.49</v>
      </c>
      <c r="G106" s="434">
        <f t="shared" si="8"/>
        <v>3573.37</v>
      </c>
      <c r="H106" s="58">
        <v>3</v>
      </c>
      <c r="I106" s="444">
        <f t="shared" si="9"/>
        <v>6.305905443134445E-2</v>
      </c>
    </row>
    <row r="107" spans="1:9">
      <c r="A107" s="51" t="s">
        <v>173</v>
      </c>
      <c r="B107" s="48" t="s">
        <v>287</v>
      </c>
      <c r="C107" s="47">
        <v>243</v>
      </c>
      <c r="D107" s="442">
        <v>2.6</v>
      </c>
      <c r="E107" s="442">
        <f t="shared" si="6"/>
        <v>631.80000000000007</v>
      </c>
      <c r="F107" s="442">
        <f t="shared" si="7"/>
        <v>487.49</v>
      </c>
      <c r="G107" s="434">
        <f t="shared" si="8"/>
        <v>3573.37</v>
      </c>
      <c r="H107" s="58">
        <v>3</v>
      </c>
      <c r="I107" s="444">
        <f t="shared" si="9"/>
        <v>5.8935962410833473E-2</v>
      </c>
    </row>
    <row r="108" spans="1:9">
      <c r="A108" s="51" t="s">
        <v>174</v>
      </c>
      <c r="B108" s="48" t="s">
        <v>287</v>
      </c>
      <c r="C108" s="47">
        <v>100</v>
      </c>
      <c r="D108" s="442">
        <v>2.6</v>
      </c>
      <c r="E108" s="442">
        <f t="shared" si="6"/>
        <v>260</v>
      </c>
      <c r="F108" s="442">
        <f t="shared" si="7"/>
        <v>487.49</v>
      </c>
      <c r="G108" s="434">
        <f t="shared" si="8"/>
        <v>3573.37</v>
      </c>
      <c r="H108" s="58">
        <v>3</v>
      </c>
      <c r="I108" s="444">
        <f t="shared" si="9"/>
        <v>2.4253482473594018E-2</v>
      </c>
    </row>
    <row r="109" spans="1:9">
      <c r="A109" s="51" t="s">
        <v>175</v>
      </c>
      <c r="B109" s="48" t="s">
        <v>287</v>
      </c>
      <c r="C109" s="47">
        <v>350</v>
      </c>
      <c r="D109" s="442">
        <v>2.6</v>
      </c>
      <c r="E109" s="442">
        <f t="shared" si="6"/>
        <v>910</v>
      </c>
      <c r="F109" s="442">
        <f t="shared" si="7"/>
        <v>487.49</v>
      </c>
      <c r="G109" s="434">
        <f t="shared" si="8"/>
        <v>3573.37</v>
      </c>
      <c r="H109" s="58">
        <v>3</v>
      </c>
      <c r="I109" s="444">
        <f t="shared" si="9"/>
        <v>8.4887188657579063E-2</v>
      </c>
    </row>
    <row r="110" spans="1:9">
      <c r="A110" s="51" t="s">
        <v>176</v>
      </c>
      <c r="B110" s="48" t="s">
        <v>287</v>
      </c>
      <c r="C110" s="47">
        <v>260</v>
      </c>
      <c r="D110" s="442">
        <v>2.6</v>
      </c>
      <c r="E110" s="442">
        <f t="shared" si="6"/>
        <v>676</v>
      </c>
      <c r="F110" s="442">
        <f t="shared" si="7"/>
        <v>487.49</v>
      </c>
      <c r="G110" s="434">
        <f t="shared" si="8"/>
        <v>3573.37</v>
      </c>
      <c r="H110" s="58">
        <v>3</v>
      </c>
      <c r="I110" s="444">
        <f t="shared" si="9"/>
        <v>6.305905443134445E-2</v>
      </c>
    </row>
    <row r="111" spans="1:9">
      <c r="A111" s="51" t="s">
        <v>177</v>
      </c>
      <c r="B111" s="48" t="s">
        <v>287</v>
      </c>
      <c r="C111" s="47">
        <v>120</v>
      </c>
      <c r="D111" s="442">
        <v>2.6</v>
      </c>
      <c r="E111" s="442">
        <f t="shared" si="6"/>
        <v>312</v>
      </c>
      <c r="F111" s="442">
        <f t="shared" si="7"/>
        <v>487.49</v>
      </c>
      <c r="G111" s="434">
        <f t="shared" si="8"/>
        <v>3573.37</v>
      </c>
      <c r="H111" s="58">
        <v>3</v>
      </c>
      <c r="I111" s="444">
        <f t="shared" si="9"/>
        <v>2.9104178968312824E-2</v>
      </c>
    </row>
    <row r="112" spans="1:9">
      <c r="A112" s="51" t="s">
        <v>178</v>
      </c>
      <c r="B112" s="48" t="s">
        <v>287</v>
      </c>
      <c r="C112" s="47">
        <v>140</v>
      </c>
      <c r="D112" s="442">
        <v>2.6</v>
      </c>
      <c r="E112" s="442">
        <f t="shared" si="6"/>
        <v>364</v>
      </c>
      <c r="F112" s="442">
        <f t="shared" si="7"/>
        <v>487.49</v>
      </c>
      <c r="G112" s="434">
        <f t="shared" si="8"/>
        <v>3573.37</v>
      </c>
      <c r="H112" s="58">
        <v>3</v>
      </c>
      <c r="I112" s="444">
        <f t="shared" si="9"/>
        <v>3.3954875463031629E-2</v>
      </c>
    </row>
    <row r="113" spans="1:9">
      <c r="A113" s="51" t="s">
        <v>179</v>
      </c>
      <c r="B113" s="48" t="s">
        <v>287</v>
      </c>
      <c r="C113" s="47">
        <v>205</v>
      </c>
      <c r="D113" s="442">
        <v>2.6</v>
      </c>
      <c r="E113" s="442">
        <f t="shared" si="6"/>
        <v>533</v>
      </c>
      <c r="F113" s="442">
        <f t="shared" si="7"/>
        <v>487.49</v>
      </c>
      <c r="G113" s="434">
        <f t="shared" si="8"/>
        <v>3573.37</v>
      </c>
      <c r="H113" s="58">
        <v>3</v>
      </c>
      <c r="I113" s="444">
        <f t="shared" si="9"/>
        <v>4.9719639070867738E-2</v>
      </c>
    </row>
    <row r="114" spans="1:9">
      <c r="A114" s="51" t="s">
        <v>180</v>
      </c>
      <c r="B114" s="48" t="s">
        <v>287</v>
      </c>
      <c r="C114" s="47">
        <v>70</v>
      </c>
      <c r="D114" s="442">
        <v>2.6</v>
      </c>
      <c r="E114" s="442">
        <f t="shared" si="6"/>
        <v>182</v>
      </c>
      <c r="F114" s="442">
        <f t="shared" si="7"/>
        <v>487.49</v>
      </c>
      <c r="G114" s="434">
        <f t="shared" si="8"/>
        <v>3573.37</v>
      </c>
      <c r="H114" s="58">
        <v>3</v>
      </c>
      <c r="I114" s="444">
        <f t="shared" si="9"/>
        <v>1.6977437731515815E-2</v>
      </c>
    </row>
    <row r="115" spans="1:9">
      <c r="A115" s="51" t="s">
        <v>181</v>
      </c>
      <c r="B115" s="48" t="s">
        <v>287</v>
      </c>
      <c r="C115" s="47">
        <v>85</v>
      </c>
      <c r="D115" s="442">
        <v>2.6</v>
      </c>
      <c r="E115" s="442">
        <f t="shared" si="6"/>
        <v>221</v>
      </c>
      <c r="F115" s="442">
        <f t="shared" si="7"/>
        <v>487.49</v>
      </c>
      <c r="G115" s="434">
        <f t="shared" si="8"/>
        <v>3573.37</v>
      </c>
      <c r="H115" s="58">
        <v>3</v>
      </c>
      <c r="I115" s="444">
        <f t="shared" si="9"/>
        <v>2.0615460102554918E-2</v>
      </c>
    </row>
    <row r="116" spans="1:9">
      <c r="A116" s="51" t="s">
        <v>182</v>
      </c>
      <c r="B116" s="48" t="s">
        <v>288</v>
      </c>
      <c r="C116" s="49">
        <v>42</v>
      </c>
      <c r="D116" s="442">
        <v>2.6</v>
      </c>
      <c r="E116" s="442">
        <f t="shared" si="6"/>
        <v>109.2</v>
      </c>
      <c r="F116" s="442">
        <f t="shared" si="7"/>
        <v>487.49</v>
      </c>
      <c r="G116" s="434">
        <f t="shared" si="8"/>
        <v>3573.37</v>
      </c>
      <c r="H116" s="58">
        <v>2</v>
      </c>
      <c r="I116" s="444">
        <f t="shared" si="9"/>
        <v>1.5279693958364234E-2</v>
      </c>
    </row>
    <row r="117" spans="1:9">
      <c r="A117" s="51" t="s">
        <v>183</v>
      </c>
      <c r="B117" s="48" t="s">
        <v>288</v>
      </c>
      <c r="C117" s="49">
        <v>97</v>
      </c>
      <c r="D117" s="442">
        <v>2.6</v>
      </c>
      <c r="E117" s="442">
        <f t="shared" si="6"/>
        <v>252.20000000000002</v>
      </c>
      <c r="F117" s="442">
        <f t="shared" si="7"/>
        <v>487.49</v>
      </c>
      <c r="G117" s="434">
        <f t="shared" si="8"/>
        <v>3573.37</v>
      </c>
      <c r="H117" s="58">
        <v>2</v>
      </c>
      <c r="I117" s="444">
        <f t="shared" si="9"/>
        <v>3.5288816999079306E-2</v>
      </c>
    </row>
    <row r="118" spans="1:9">
      <c r="A118" s="51" t="s">
        <v>184</v>
      </c>
      <c r="B118" s="48" t="s">
        <v>288</v>
      </c>
      <c r="C118" s="49">
        <v>210</v>
      </c>
      <c r="D118" s="442">
        <v>2.6</v>
      </c>
      <c r="E118" s="442">
        <f t="shared" si="6"/>
        <v>546</v>
      </c>
      <c r="F118" s="442">
        <f t="shared" si="7"/>
        <v>487.49</v>
      </c>
      <c r="G118" s="434">
        <f t="shared" si="8"/>
        <v>3573.37</v>
      </c>
      <c r="H118" s="58">
        <v>2</v>
      </c>
      <c r="I118" s="444">
        <f t="shared" si="9"/>
        <v>7.6398469791821175E-2</v>
      </c>
    </row>
    <row r="119" spans="1:9">
      <c r="A119" s="51" t="s">
        <v>185</v>
      </c>
      <c r="B119" s="48" t="s">
        <v>288</v>
      </c>
      <c r="C119" s="49">
        <v>36</v>
      </c>
      <c r="D119" s="442">
        <v>2.6</v>
      </c>
      <c r="E119" s="442">
        <f t="shared" si="6"/>
        <v>93.600000000000009</v>
      </c>
      <c r="F119" s="442">
        <f t="shared" si="7"/>
        <v>487.49</v>
      </c>
      <c r="G119" s="434">
        <f t="shared" si="8"/>
        <v>3573.37</v>
      </c>
      <c r="H119" s="58">
        <v>2</v>
      </c>
      <c r="I119" s="444">
        <f t="shared" si="9"/>
        <v>1.3096880535740773E-2</v>
      </c>
    </row>
    <row r="120" spans="1:9">
      <c r="A120" s="51" t="s">
        <v>186</v>
      </c>
      <c r="B120" s="48" t="s">
        <v>288</v>
      </c>
      <c r="C120" s="49">
        <v>700</v>
      </c>
      <c r="D120" s="442">
        <v>2.6</v>
      </c>
      <c r="E120" s="442">
        <f t="shared" si="6"/>
        <v>1820</v>
      </c>
      <c r="F120" s="442">
        <f t="shared" si="7"/>
        <v>487.49</v>
      </c>
      <c r="G120" s="434">
        <f t="shared" si="8"/>
        <v>3573.37</v>
      </c>
      <c r="H120" s="58">
        <v>2</v>
      </c>
      <c r="I120" s="444">
        <f t="shared" si="9"/>
        <v>0.2546615659727372</v>
      </c>
    </row>
    <row r="121" spans="1:9">
      <c r="A121" s="51" t="s">
        <v>187</v>
      </c>
      <c r="B121" s="48" t="s">
        <v>288</v>
      </c>
      <c r="C121" s="49">
        <v>90</v>
      </c>
      <c r="D121" s="442">
        <v>2.6</v>
      </c>
      <c r="E121" s="442">
        <f t="shared" si="6"/>
        <v>234</v>
      </c>
      <c r="F121" s="442">
        <f t="shared" si="7"/>
        <v>487.49</v>
      </c>
      <c r="G121" s="434">
        <f t="shared" si="8"/>
        <v>3573.37</v>
      </c>
      <c r="H121" s="58">
        <v>2</v>
      </c>
      <c r="I121" s="444">
        <f t="shared" si="9"/>
        <v>3.2742201339351927E-2</v>
      </c>
    </row>
    <row r="122" spans="1:9">
      <c r="A122" s="51" t="s">
        <v>188</v>
      </c>
      <c r="B122" s="48" t="s">
        <v>288</v>
      </c>
      <c r="C122" s="49">
        <v>20</v>
      </c>
      <c r="D122" s="442">
        <v>2.6</v>
      </c>
      <c r="E122" s="442">
        <f t="shared" si="6"/>
        <v>52</v>
      </c>
      <c r="F122" s="442">
        <f t="shared" si="7"/>
        <v>487.49</v>
      </c>
      <c r="G122" s="434">
        <f t="shared" si="8"/>
        <v>3573.37</v>
      </c>
      <c r="H122" s="58">
        <v>2</v>
      </c>
      <c r="I122" s="444">
        <f t="shared" si="9"/>
        <v>7.2760447420782068E-3</v>
      </c>
    </row>
    <row r="123" spans="1:9">
      <c r="A123" s="51" t="s">
        <v>189</v>
      </c>
      <c r="B123" s="48" t="s">
        <v>288</v>
      </c>
      <c r="C123" s="49">
        <v>500</v>
      </c>
      <c r="D123" s="442">
        <v>2.6</v>
      </c>
      <c r="E123" s="442">
        <f t="shared" si="6"/>
        <v>1300</v>
      </c>
      <c r="F123" s="442">
        <f t="shared" si="7"/>
        <v>487.49</v>
      </c>
      <c r="G123" s="434">
        <f t="shared" si="8"/>
        <v>3573.37</v>
      </c>
      <c r="H123" s="58">
        <v>2</v>
      </c>
      <c r="I123" s="444">
        <f t="shared" si="9"/>
        <v>0.18190111855195518</v>
      </c>
    </row>
    <row r="124" spans="1:9" ht="25.5">
      <c r="A124" s="52" t="s">
        <v>190</v>
      </c>
      <c r="B124" s="48" t="s">
        <v>288</v>
      </c>
      <c r="C124" s="49">
        <v>200</v>
      </c>
      <c r="D124" s="442">
        <v>2.6</v>
      </c>
      <c r="E124" s="442">
        <f t="shared" ref="E124:E178" si="10">D124*C124</f>
        <v>520</v>
      </c>
      <c r="F124" s="442">
        <f t="shared" ref="F124:F178" si="11">TRUNC(G124/7.33,2)</f>
        <v>487.49</v>
      </c>
      <c r="G124" s="434">
        <f t="shared" si="8"/>
        <v>3573.37</v>
      </c>
      <c r="H124" s="58">
        <v>2</v>
      </c>
      <c r="I124" s="444">
        <f t="shared" si="9"/>
        <v>7.2760447420782068E-2</v>
      </c>
    </row>
    <row r="125" spans="1:9">
      <c r="A125" s="51" t="s">
        <v>191</v>
      </c>
      <c r="B125" s="48" t="s">
        <v>288</v>
      </c>
      <c r="C125" s="49">
        <v>130</v>
      </c>
      <c r="D125" s="442">
        <v>2.6</v>
      </c>
      <c r="E125" s="442">
        <f t="shared" si="10"/>
        <v>338</v>
      </c>
      <c r="F125" s="442">
        <f t="shared" si="11"/>
        <v>487.49</v>
      </c>
      <c r="G125" s="434">
        <f t="shared" si="8"/>
        <v>3573.37</v>
      </c>
      <c r="H125" s="58">
        <v>2</v>
      </c>
      <c r="I125" s="444">
        <f t="shared" si="9"/>
        <v>4.7294290823508341E-2</v>
      </c>
    </row>
    <row r="126" spans="1:9">
      <c r="A126" s="51" t="s">
        <v>192</v>
      </c>
      <c r="B126" s="48" t="s">
        <v>288</v>
      </c>
      <c r="C126" s="49">
        <v>275</v>
      </c>
      <c r="D126" s="442">
        <v>2.6</v>
      </c>
      <c r="E126" s="442">
        <f t="shared" si="10"/>
        <v>715</v>
      </c>
      <c r="F126" s="442">
        <f t="shared" si="11"/>
        <v>487.49</v>
      </c>
      <c r="G126" s="434">
        <f t="shared" si="8"/>
        <v>3573.37</v>
      </c>
      <c r="H126" s="58">
        <v>2</v>
      </c>
      <c r="I126" s="444">
        <f t="shared" si="9"/>
        <v>0.10004561520357534</v>
      </c>
    </row>
    <row r="127" spans="1:9">
      <c r="A127" s="51" t="s">
        <v>193</v>
      </c>
      <c r="B127" s="48" t="s">
        <v>288</v>
      </c>
      <c r="C127" s="49">
        <v>105</v>
      </c>
      <c r="D127" s="442">
        <v>2.6</v>
      </c>
      <c r="E127" s="442">
        <f t="shared" si="10"/>
        <v>273</v>
      </c>
      <c r="F127" s="442">
        <f t="shared" si="11"/>
        <v>487.49</v>
      </c>
      <c r="G127" s="434">
        <f t="shared" si="8"/>
        <v>3573.37</v>
      </c>
      <c r="H127" s="58">
        <v>2</v>
      </c>
      <c r="I127" s="444">
        <f t="shared" si="9"/>
        <v>3.8199234895910587E-2</v>
      </c>
    </row>
    <row r="128" spans="1:9">
      <c r="A128" s="51" t="s">
        <v>194</v>
      </c>
      <c r="B128" s="48" t="s">
        <v>288</v>
      </c>
      <c r="C128" s="49">
        <v>75</v>
      </c>
      <c r="D128" s="442">
        <v>2.6</v>
      </c>
      <c r="E128" s="442">
        <f t="shared" si="10"/>
        <v>195</v>
      </c>
      <c r="F128" s="442">
        <f t="shared" si="11"/>
        <v>487.49</v>
      </c>
      <c r="G128" s="434">
        <f t="shared" si="8"/>
        <v>3573.37</v>
      </c>
      <c r="H128" s="58">
        <v>2</v>
      </c>
      <c r="I128" s="444">
        <f t="shared" si="9"/>
        <v>2.7285167782793274E-2</v>
      </c>
    </row>
    <row r="129" spans="1:9">
      <c r="A129" s="51" t="s">
        <v>113</v>
      </c>
      <c r="B129" s="48" t="s">
        <v>288</v>
      </c>
      <c r="C129" s="49">
        <v>68</v>
      </c>
      <c r="D129" s="442">
        <v>2.6</v>
      </c>
      <c r="E129" s="442">
        <f t="shared" si="10"/>
        <v>176.8</v>
      </c>
      <c r="F129" s="442">
        <f t="shared" si="11"/>
        <v>487.49</v>
      </c>
      <c r="G129" s="434">
        <f t="shared" si="8"/>
        <v>3573.37</v>
      </c>
      <c r="H129" s="58">
        <v>2</v>
      </c>
      <c r="I129" s="444">
        <f t="shared" si="9"/>
        <v>2.4738552123065905E-2</v>
      </c>
    </row>
    <row r="130" spans="1:9">
      <c r="A130" s="51" t="s">
        <v>195</v>
      </c>
      <c r="B130" s="48" t="s">
        <v>288</v>
      </c>
      <c r="C130" s="49">
        <v>400</v>
      </c>
      <c r="D130" s="442">
        <v>2.6</v>
      </c>
      <c r="E130" s="442">
        <f t="shared" si="10"/>
        <v>1040</v>
      </c>
      <c r="F130" s="442">
        <f t="shared" si="11"/>
        <v>487.49</v>
      </c>
      <c r="G130" s="434">
        <f t="shared" si="8"/>
        <v>3573.37</v>
      </c>
      <c r="H130" s="58">
        <v>2</v>
      </c>
      <c r="I130" s="444">
        <f t="shared" si="9"/>
        <v>0.14552089484156414</v>
      </c>
    </row>
    <row r="131" spans="1:9">
      <c r="A131" s="51" t="s">
        <v>196</v>
      </c>
      <c r="B131" s="48" t="s">
        <v>288</v>
      </c>
      <c r="C131" s="49">
        <v>60</v>
      </c>
      <c r="D131" s="442">
        <v>2.6</v>
      </c>
      <c r="E131" s="442">
        <f t="shared" si="10"/>
        <v>156</v>
      </c>
      <c r="F131" s="442">
        <f t="shared" si="11"/>
        <v>487.49</v>
      </c>
      <c r="G131" s="434">
        <f t="shared" si="8"/>
        <v>3573.37</v>
      </c>
      <c r="H131" s="58">
        <v>2</v>
      </c>
      <c r="I131" s="444">
        <f t="shared" si="9"/>
        <v>2.182813422623462E-2</v>
      </c>
    </row>
    <row r="132" spans="1:9">
      <c r="A132" s="51" t="s">
        <v>197</v>
      </c>
      <c r="B132" s="48" t="s">
        <v>288</v>
      </c>
      <c r="C132" s="49">
        <v>685</v>
      </c>
      <c r="D132" s="442">
        <v>2.6</v>
      </c>
      <c r="E132" s="442">
        <f t="shared" si="10"/>
        <v>1781</v>
      </c>
      <c r="F132" s="442">
        <f t="shared" si="11"/>
        <v>487.49</v>
      </c>
      <c r="G132" s="434">
        <f t="shared" si="8"/>
        <v>3573.37</v>
      </c>
      <c r="H132" s="58">
        <v>2</v>
      </c>
      <c r="I132" s="444">
        <f t="shared" si="9"/>
        <v>0.24920453241617857</v>
      </c>
    </row>
    <row r="133" spans="1:9">
      <c r="A133" s="51" t="s">
        <v>198</v>
      </c>
      <c r="B133" s="48" t="s">
        <v>288</v>
      </c>
      <c r="C133" s="47">
        <v>170</v>
      </c>
      <c r="D133" s="442">
        <v>2.6</v>
      </c>
      <c r="E133" s="442">
        <f t="shared" si="10"/>
        <v>442</v>
      </c>
      <c r="F133" s="442">
        <f t="shared" si="11"/>
        <v>487.49</v>
      </c>
      <c r="G133" s="434">
        <f t="shared" si="8"/>
        <v>3573.37</v>
      </c>
      <c r="H133" s="58">
        <v>2</v>
      </c>
      <c r="I133" s="444">
        <f t="shared" si="9"/>
        <v>6.1846380307664754E-2</v>
      </c>
    </row>
    <row r="134" spans="1:9">
      <c r="A134" s="51" t="s">
        <v>199</v>
      </c>
      <c r="B134" s="48" t="s">
        <v>288</v>
      </c>
      <c r="C134" s="47">
        <v>5150</v>
      </c>
      <c r="D134" s="442">
        <v>2.6</v>
      </c>
      <c r="E134" s="442">
        <f t="shared" si="10"/>
        <v>13390</v>
      </c>
      <c r="F134" s="442">
        <f t="shared" si="11"/>
        <v>487.49</v>
      </c>
      <c r="G134" s="434">
        <f t="shared" si="8"/>
        <v>3573.37</v>
      </c>
      <c r="H134" s="58">
        <v>2</v>
      </c>
      <c r="I134" s="444">
        <f t="shared" si="9"/>
        <v>1.8735815210851381</v>
      </c>
    </row>
    <row r="135" spans="1:9">
      <c r="A135" s="51" t="s">
        <v>200</v>
      </c>
      <c r="B135" s="47" t="s">
        <v>289</v>
      </c>
      <c r="C135" s="47">
        <v>210</v>
      </c>
      <c r="D135" s="442">
        <v>2.6</v>
      </c>
      <c r="E135" s="442">
        <f t="shared" si="10"/>
        <v>546</v>
      </c>
      <c r="F135" s="442">
        <f t="shared" si="11"/>
        <v>487.49</v>
      </c>
      <c r="G135" s="434">
        <f t="shared" si="8"/>
        <v>3573.37</v>
      </c>
      <c r="H135" s="58">
        <v>2</v>
      </c>
      <c r="I135" s="444">
        <f t="shared" si="9"/>
        <v>7.6398469791821175E-2</v>
      </c>
    </row>
    <row r="136" spans="1:9">
      <c r="A136" s="51" t="s">
        <v>201</v>
      </c>
      <c r="B136" s="47" t="s">
        <v>289</v>
      </c>
      <c r="C136" s="47">
        <v>200</v>
      </c>
      <c r="D136" s="442">
        <v>2.6</v>
      </c>
      <c r="E136" s="442">
        <f t="shared" si="10"/>
        <v>520</v>
      </c>
      <c r="F136" s="442">
        <f t="shared" si="11"/>
        <v>487.49</v>
      </c>
      <c r="G136" s="434">
        <f t="shared" si="8"/>
        <v>3573.37</v>
      </c>
      <c r="H136" s="58">
        <v>2</v>
      </c>
      <c r="I136" s="444">
        <f t="shared" si="9"/>
        <v>7.2760447420782068E-2</v>
      </c>
    </row>
    <row r="137" spans="1:9">
      <c r="A137" s="51" t="s">
        <v>202</v>
      </c>
      <c r="B137" s="47" t="s">
        <v>289</v>
      </c>
      <c r="C137" s="47">
        <v>220</v>
      </c>
      <c r="D137" s="442">
        <v>2.6</v>
      </c>
      <c r="E137" s="442">
        <f t="shared" si="10"/>
        <v>572</v>
      </c>
      <c r="F137" s="442">
        <f t="shared" si="11"/>
        <v>487.49</v>
      </c>
      <c r="G137" s="434">
        <f t="shared" si="8"/>
        <v>3573.37</v>
      </c>
      <c r="H137" s="58">
        <v>2</v>
      </c>
      <c r="I137" s="444">
        <f t="shared" si="9"/>
        <v>8.0036492162860268E-2</v>
      </c>
    </row>
    <row r="138" spans="1:9">
      <c r="A138" s="51" t="s">
        <v>203</v>
      </c>
      <c r="B138" s="47" t="s">
        <v>289</v>
      </c>
      <c r="C138" s="47">
        <v>350</v>
      </c>
      <c r="D138" s="442">
        <v>2.6</v>
      </c>
      <c r="E138" s="442">
        <f t="shared" si="10"/>
        <v>910</v>
      </c>
      <c r="F138" s="442">
        <f t="shared" si="11"/>
        <v>487.49</v>
      </c>
      <c r="G138" s="434">
        <f t="shared" si="8"/>
        <v>3573.37</v>
      </c>
      <c r="H138" s="58">
        <v>2</v>
      </c>
      <c r="I138" s="444">
        <f t="shared" si="9"/>
        <v>0.1273307829863686</v>
      </c>
    </row>
    <row r="139" spans="1:9">
      <c r="A139" s="51" t="s">
        <v>204</v>
      </c>
      <c r="B139" s="47" t="s">
        <v>289</v>
      </c>
      <c r="C139" s="47">
        <v>130</v>
      </c>
      <c r="D139" s="442">
        <v>2.6</v>
      </c>
      <c r="E139" s="442">
        <f t="shared" si="10"/>
        <v>338</v>
      </c>
      <c r="F139" s="442">
        <f t="shared" si="11"/>
        <v>487.49</v>
      </c>
      <c r="G139" s="434">
        <f t="shared" si="8"/>
        <v>3573.37</v>
      </c>
      <c r="H139" s="58">
        <v>2</v>
      </c>
      <c r="I139" s="444">
        <f t="shared" si="9"/>
        <v>4.7294290823508341E-2</v>
      </c>
    </row>
    <row r="140" spans="1:9">
      <c r="A140" s="51" t="s">
        <v>177</v>
      </c>
      <c r="B140" s="47" t="s">
        <v>289</v>
      </c>
      <c r="C140" s="47">
        <v>120</v>
      </c>
      <c r="D140" s="442">
        <v>2.6</v>
      </c>
      <c r="E140" s="442">
        <f t="shared" si="10"/>
        <v>312</v>
      </c>
      <c r="F140" s="442">
        <f t="shared" si="11"/>
        <v>487.49</v>
      </c>
      <c r="G140" s="434">
        <f t="shared" si="8"/>
        <v>3573.37</v>
      </c>
      <c r="H140" s="58">
        <v>2</v>
      </c>
      <c r="I140" s="444">
        <f t="shared" si="9"/>
        <v>4.3656268452469241E-2</v>
      </c>
    </row>
    <row r="141" spans="1:9">
      <c r="A141" s="51" t="s">
        <v>205</v>
      </c>
      <c r="B141" s="48" t="s">
        <v>290</v>
      </c>
      <c r="C141" s="47">
        <v>555</v>
      </c>
      <c r="D141" s="442">
        <v>2.6</v>
      </c>
      <c r="E141" s="442">
        <f t="shared" si="10"/>
        <v>1443</v>
      </c>
      <c r="F141" s="442">
        <f t="shared" si="11"/>
        <v>487.49</v>
      </c>
      <c r="G141" s="434">
        <f t="shared" si="8"/>
        <v>3573.37</v>
      </c>
      <c r="H141" s="58">
        <v>3</v>
      </c>
      <c r="I141" s="444">
        <f t="shared" si="9"/>
        <v>0.13460682772844682</v>
      </c>
    </row>
    <row r="142" spans="1:9">
      <c r="A142" s="51" t="s">
        <v>206</v>
      </c>
      <c r="B142" s="48" t="s">
        <v>290</v>
      </c>
      <c r="C142" s="47">
        <v>650</v>
      </c>
      <c r="D142" s="442">
        <v>2.6</v>
      </c>
      <c r="E142" s="442">
        <f t="shared" si="10"/>
        <v>1690</v>
      </c>
      <c r="F142" s="442">
        <f t="shared" si="11"/>
        <v>487.49</v>
      </c>
      <c r="G142" s="434">
        <f t="shared" si="8"/>
        <v>3573.37</v>
      </c>
      <c r="H142" s="58">
        <v>3</v>
      </c>
      <c r="I142" s="444">
        <f t="shared" si="9"/>
        <v>0.15764763607836113</v>
      </c>
    </row>
    <row r="143" spans="1:9">
      <c r="A143" s="51" t="s">
        <v>207</v>
      </c>
      <c r="B143" s="48" t="s">
        <v>290</v>
      </c>
      <c r="C143" s="47">
        <v>271</v>
      </c>
      <c r="D143" s="442">
        <v>2.6</v>
      </c>
      <c r="E143" s="442">
        <f t="shared" si="10"/>
        <v>704.6</v>
      </c>
      <c r="F143" s="442">
        <f t="shared" si="11"/>
        <v>487.49</v>
      </c>
      <c r="G143" s="434">
        <f t="shared" ref="G143:G201" si="12">TRUNC(3900*7.33/8,2)</f>
        <v>3573.37</v>
      </c>
      <c r="H143" s="58">
        <v>3</v>
      </c>
      <c r="I143" s="444">
        <f t="shared" ref="I143:I201" si="13">(C143*D143)/(H143*G143)</f>
        <v>6.5726937503439789E-2</v>
      </c>
    </row>
    <row r="144" spans="1:9">
      <c r="A144" s="51" t="s">
        <v>208</v>
      </c>
      <c r="B144" s="48" t="s">
        <v>290</v>
      </c>
      <c r="C144" s="47">
        <v>44</v>
      </c>
      <c r="D144" s="442">
        <v>2.6</v>
      </c>
      <c r="E144" s="442">
        <f t="shared" si="10"/>
        <v>114.4</v>
      </c>
      <c r="F144" s="442">
        <f t="shared" si="11"/>
        <v>487.49</v>
      </c>
      <c r="G144" s="434">
        <f t="shared" si="12"/>
        <v>3573.37</v>
      </c>
      <c r="H144" s="58">
        <v>3</v>
      </c>
      <c r="I144" s="444">
        <f t="shared" si="13"/>
        <v>1.0671532288381368E-2</v>
      </c>
    </row>
    <row r="145" spans="1:9">
      <c r="A145" s="51" t="s">
        <v>209</v>
      </c>
      <c r="B145" s="48" t="s">
        <v>290</v>
      </c>
      <c r="C145" s="47">
        <v>255</v>
      </c>
      <c r="D145" s="442">
        <v>2.6</v>
      </c>
      <c r="E145" s="442">
        <f t="shared" si="10"/>
        <v>663</v>
      </c>
      <c r="F145" s="442">
        <f t="shared" si="11"/>
        <v>487.49</v>
      </c>
      <c r="G145" s="434">
        <f t="shared" si="12"/>
        <v>3573.37</v>
      </c>
      <c r="H145" s="58">
        <v>3</v>
      </c>
      <c r="I145" s="444">
        <f t="shared" si="13"/>
        <v>6.1846380307664747E-2</v>
      </c>
    </row>
    <row r="146" spans="1:9">
      <c r="A146" s="51" t="s">
        <v>210</v>
      </c>
      <c r="B146" s="48" t="s">
        <v>290</v>
      </c>
      <c r="C146" s="47">
        <v>102</v>
      </c>
      <c r="D146" s="442">
        <v>2.6</v>
      </c>
      <c r="E146" s="442">
        <f t="shared" si="10"/>
        <v>265.2</v>
      </c>
      <c r="F146" s="442">
        <f t="shared" si="11"/>
        <v>487.49</v>
      </c>
      <c r="G146" s="434">
        <f t="shared" si="12"/>
        <v>3573.37</v>
      </c>
      <c r="H146" s="58">
        <v>3</v>
      </c>
      <c r="I146" s="444">
        <f t="shared" si="13"/>
        <v>2.4738552123065898E-2</v>
      </c>
    </row>
    <row r="147" spans="1:9">
      <c r="A147" s="51" t="s">
        <v>211</v>
      </c>
      <c r="B147" s="48" t="s">
        <v>290</v>
      </c>
      <c r="C147" s="47">
        <v>450</v>
      </c>
      <c r="D147" s="442">
        <v>2.6</v>
      </c>
      <c r="E147" s="442">
        <f t="shared" si="10"/>
        <v>1170</v>
      </c>
      <c r="F147" s="442">
        <f t="shared" si="11"/>
        <v>487.49</v>
      </c>
      <c r="G147" s="434">
        <f t="shared" si="12"/>
        <v>3573.37</v>
      </c>
      <c r="H147" s="58">
        <v>3</v>
      </c>
      <c r="I147" s="444">
        <f t="shared" si="13"/>
        <v>0.10914067113117309</v>
      </c>
    </row>
    <row r="148" spans="1:9">
      <c r="A148" s="51" t="s">
        <v>212</v>
      </c>
      <c r="B148" s="48" t="s">
        <v>290</v>
      </c>
      <c r="C148" s="47">
        <v>130</v>
      </c>
      <c r="D148" s="442">
        <v>2.6</v>
      </c>
      <c r="E148" s="442">
        <f t="shared" si="10"/>
        <v>338</v>
      </c>
      <c r="F148" s="442">
        <f t="shared" si="11"/>
        <v>487.49</v>
      </c>
      <c r="G148" s="434">
        <f t="shared" si="12"/>
        <v>3573.37</v>
      </c>
      <c r="H148" s="58">
        <v>3</v>
      </c>
      <c r="I148" s="444">
        <f t="shared" si="13"/>
        <v>3.1529527215672225E-2</v>
      </c>
    </row>
    <row r="149" spans="1:9">
      <c r="A149" s="51" t="s">
        <v>213</v>
      </c>
      <c r="B149" s="48" t="s">
        <v>290</v>
      </c>
      <c r="C149" s="47">
        <v>1185</v>
      </c>
      <c r="D149" s="442">
        <v>2.6</v>
      </c>
      <c r="E149" s="442">
        <f t="shared" si="10"/>
        <v>3081</v>
      </c>
      <c r="F149" s="442">
        <f t="shared" si="11"/>
        <v>487.49</v>
      </c>
      <c r="G149" s="434">
        <f t="shared" si="12"/>
        <v>3573.37</v>
      </c>
      <c r="H149" s="58">
        <v>3</v>
      </c>
      <c r="I149" s="444">
        <f t="shared" si="13"/>
        <v>0.28740376731208911</v>
      </c>
    </row>
    <row r="150" spans="1:9">
      <c r="A150" s="51" t="s">
        <v>113</v>
      </c>
      <c r="B150" s="48" t="s">
        <v>290</v>
      </c>
      <c r="C150" s="47">
        <v>45</v>
      </c>
      <c r="D150" s="442">
        <v>2.6</v>
      </c>
      <c r="E150" s="442">
        <f t="shared" si="10"/>
        <v>117</v>
      </c>
      <c r="F150" s="442">
        <f t="shared" si="11"/>
        <v>487.49</v>
      </c>
      <c r="G150" s="434">
        <f t="shared" si="12"/>
        <v>3573.37</v>
      </c>
      <c r="H150" s="58">
        <v>3</v>
      </c>
      <c r="I150" s="444">
        <f t="shared" si="13"/>
        <v>1.0914067113117308E-2</v>
      </c>
    </row>
    <row r="151" spans="1:9">
      <c r="A151" s="51" t="s">
        <v>214</v>
      </c>
      <c r="B151" s="48" t="s">
        <v>290</v>
      </c>
      <c r="C151" s="47">
        <v>200</v>
      </c>
      <c r="D151" s="442">
        <v>2.6</v>
      </c>
      <c r="E151" s="442">
        <f t="shared" si="10"/>
        <v>520</v>
      </c>
      <c r="F151" s="442">
        <f t="shared" si="11"/>
        <v>487.49</v>
      </c>
      <c r="G151" s="434">
        <f t="shared" si="12"/>
        <v>3573.37</v>
      </c>
      <c r="H151" s="58">
        <v>3</v>
      </c>
      <c r="I151" s="444">
        <f t="shared" si="13"/>
        <v>4.8506964947188036E-2</v>
      </c>
    </row>
    <row r="152" spans="1:9">
      <c r="A152" s="51" t="s">
        <v>215</v>
      </c>
      <c r="B152" s="47" t="s">
        <v>291</v>
      </c>
      <c r="C152" s="47">
        <v>1500</v>
      </c>
      <c r="D152" s="442">
        <v>2.6</v>
      </c>
      <c r="E152" s="442">
        <f t="shared" si="10"/>
        <v>3900</v>
      </c>
      <c r="F152" s="442">
        <f t="shared" si="11"/>
        <v>487.49</v>
      </c>
      <c r="G152" s="434">
        <f t="shared" si="12"/>
        <v>3573.37</v>
      </c>
      <c r="H152" s="58">
        <v>2</v>
      </c>
      <c r="I152" s="444">
        <f t="shared" si="13"/>
        <v>0.54570335565586547</v>
      </c>
    </row>
    <row r="153" spans="1:9">
      <c r="A153" s="51" t="s">
        <v>216</v>
      </c>
      <c r="B153" s="47" t="s">
        <v>291</v>
      </c>
      <c r="C153" s="47">
        <v>900</v>
      </c>
      <c r="D153" s="442">
        <v>2.6</v>
      </c>
      <c r="E153" s="442">
        <f t="shared" si="10"/>
        <v>2340</v>
      </c>
      <c r="F153" s="442">
        <f t="shared" si="11"/>
        <v>487.49</v>
      </c>
      <c r="G153" s="434">
        <f t="shared" si="12"/>
        <v>3573.37</v>
      </c>
      <c r="H153" s="58">
        <v>2</v>
      </c>
      <c r="I153" s="444">
        <f t="shared" si="13"/>
        <v>0.32742201339351928</v>
      </c>
    </row>
    <row r="154" spans="1:9">
      <c r="A154" s="51" t="s">
        <v>217</v>
      </c>
      <c r="B154" s="47" t="s">
        <v>291</v>
      </c>
      <c r="C154" s="47">
        <v>450</v>
      </c>
      <c r="D154" s="442">
        <v>2.6</v>
      </c>
      <c r="E154" s="442">
        <f t="shared" si="10"/>
        <v>1170</v>
      </c>
      <c r="F154" s="442">
        <f t="shared" si="11"/>
        <v>487.49</v>
      </c>
      <c r="G154" s="434">
        <f t="shared" si="12"/>
        <v>3573.37</v>
      </c>
      <c r="H154" s="58">
        <v>2</v>
      </c>
      <c r="I154" s="444">
        <f t="shared" si="13"/>
        <v>0.16371100669675964</v>
      </c>
    </row>
    <row r="155" spans="1:9">
      <c r="A155" s="51" t="s">
        <v>218</v>
      </c>
      <c r="B155" s="47" t="s">
        <v>291</v>
      </c>
      <c r="C155" s="47">
        <v>120</v>
      </c>
      <c r="D155" s="442">
        <v>2.6</v>
      </c>
      <c r="E155" s="442">
        <f t="shared" si="10"/>
        <v>312</v>
      </c>
      <c r="F155" s="442">
        <f t="shared" si="11"/>
        <v>487.49</v>
      </c>
      <c r="G155" s="434">
        <f t="shared" si="12"/>
        <v>3573.37</v>
      </c>
      <c r="H155" s="58">
        <v>2</v>
      </c>
      <c r="I155" s="444">
        <f t="shared" si="13"/>
        <v>4.3656268452469241E-2</v>
      </c>
    </row>
    <row r="156" spans="1:9">
      <c r="A156" s="51" t="s">
        <v>219</v>
      </c>
      <c r="B156" s="47" t="s">
        <v>291</v>
      </c>
      <c r="C156" s="47">
        <v>80</v>
      </c>
      <c r="D156" s="442">
        <v>2.6</v>
      </c>
      <c r="E156" s="442">
        <f t="shared" si="10"/>
        <v>208</v>
      </c>
      <c r="F156" s="442">
        <f t="shared" si="11"/>
        <v>487.49</v>
      </c>
      <c r="G156" s="434">
        <f t="shared" si="12"/>
        <v>3573.37</v>
      </c>
      <c r="H156" s="58">
        <v>2</v>
      </c>
      <c r="I156" s="444">
        <f t="shared" si="13"/>
        <v>2.9104178968312827E-2</v>
      </c>
    </row>
    <row r="157" spans="1:9">
      <c r="A157" s="51" t="s">
        <v>220</v>
      </c>
      <c r="B157" s="47" t="s">
        <v>291</v>
      </c>
      <c r="C157" s="47">
        <v>130</v>
      </c>
      <c r="D157" s="442">
        <v>2.6</v>
      </c>
      <c r="E157" s="442">
        <f t="shared" si="10"/>
        <v>338</v>
      </c>
      <c r="F157" s="442">
        <f t="shared" si="11"/>
        <v>487.49</v>
      </c>
      <c r="G157" s="434">
        <f t="shared" si="12"/>
        <v>3573.37</v>
      </c>
      <c r="H157" s="58">
        <v>2</v>
      </c>
      <c r="I157" s="444">
        <f t="shared" si="13"/>
        <v>4.7294290823508341E-2</v>
      </c>
    </row>
    <row r="158" spans="1:9">
      <c r="A158" s="51" t="s">
        <v>221</v>
      </c>
      <c r="B158" s="47" t="s">
        <v>291</v>
      </c>
      <c r="C158" s="47">
        <v>80</v>
      </c>
      <c r="D158" s="442">
        <v>2.6</v>
      </c>
      <c r="E158" s="442">
        <f t="shared" si="10"/>
        <v>208</v>
      </c>
      <c r="F158" s="442">
        <f t="shared" si="11"/>
        <v>487.49</v>
      </c>
      <c r="G158" s="434">
        <f t="shared" si="12"/>
        <v>3573.37</v>
      </c>
      <c r="H158" s="58">
        <v>2</v>
      </c>
      <c r="I158" s="444">
        <f t="shared" si="13"/>
        <v>2.9104178968312827E-2</v>
      </c>
    </row>
    <row r="159" spans="1:9">
      <c r="A159" s="51" t="s">
        <v>222</v>
      </c>
      <c r="B159" s="47" t="s">
        <v>291</v>
      </c>
      <c r="C159" s="47">
        <v>40</v>
      </c>
      <c r="D159" s="442">
        <v>2.6</v>
      </c>
      <c r="E159" s="442">
        <f t="shared" si="10"/>
        <v>104</v>
      </c>
      <c r="F159" s="442">
        <f t="shared" si="11"/>
        <v>487.49</v>
      </c>
      <c r="G159" s="434">
        <f t="shared" si="12"/>
        <v>3573.37</v>
      </c>
      <c r="H159" s="58">
        <v>2</v>
      </c>
      <c r="I159" s="444">
        <f t="shared" si="13"/>
        <v>1.4552089484156414E-2</v>
      </c>
    </row>
    <row r="160" spans="1:9">
      <c r="A160" s="51" t="s">
        <v>223</v>
      </c>
      <c r="B160" s="48" t="s">
        <v>292</v>
      </c>
      <c r="C160" s="47">
        <v>185</v>
      </c>
      <c r="D160" s="442">
        <v>2.6</v>
      </c>
      <c r="E160" s="442">
        <f t="shared" si="10"/>
        <v>481</v>
      </c>
      <c r="F160" s="442">
        <f t="shared" si="11"/>
        <v>487.49</v>
      </c>
      <c r="G160" s="434">
        <f t="shared" si="12"/>
        <v>3573.37</v>
      </c>
      <c r="H160" s="58">
        <v>2</v>
      </c>
      <c r="I160" s="444">
        <f t="shared" si="13"/>
        <v>6.7303413864223408E-2</v>
      </c>
    </row>
    <row r="161" spans="1:9">
      <c r="A161" s="51" t="s">
        <v>224</v>
      </c>
      <c r="B161" s="48" t="s">
        <v>292</v>
      </c>
      <c r="C161" s="47">
        <v>264</v>
      </c>
      <c r="D161" s="442">
        <v>2.6</v>
      </c>
      <c r="E161" s="442">
        <f t="shared" si="10"/>
        <v>686.4</v>
      </c>
      <c r="F161" s="442">
        <f t="shared" si="11"/>
        <v>487.49</v>
      </c>
      <c r="G161" s="434">
        <f t="shared" si="12"/>
        <v>3573.37</v>
      </c>
      <c r="H161" s="58">
        <v>2</v>
      </c>
      <c r="I161" s="444">
        <f t="shared" si="13"/>
        <v>9.6043790595432318E-2</v>
      </c>
    </row>
    <row r="162" spans="1:9">
      <c r="A162" s="51" t="s">
        <v>225</v>
      </c>
      <c r="B162" s="48" t="s">
        <v>292</v>
      </c>
      <c r="C162" s="47">
        <v>122</v>
      </c>
      <c r="D162" s="442">
        <v>2.6</v>
      </c>
      <c r="E162" s="442">
        <f t="shared" si="10"/>
        <v>317.2</v>
      </c>
      <c r="F162" s="442">
        <f t="shared" si="11"/>
        <v>487.49</v>
      </c>
      <c r="G162" s="434">
        <f t="shared" si="12"/>
        <v>3573.37</v>
      </c>
      <c r="H162" s="58">
        <v>2</v>
      </c>
      <c r="I162" s="444">
        <f t="shared" si="13"/>
        <v>4.4383872926677059E-2</v>
      </c>
    </row>
    <row r="163" spans="1:9">
      <c r="A163" s="51" t="s">
        <v>226</v>
      </c>
      <c r="B163" s="48" t="s">
        <v>292</v>
      </c>
      <c r="C163" s="47">
        <v>36</v>
      </c>
      <c r="D163" s="442">
        <v>2.6</v>
      </c>
      <c r="E163" s="442">
        <f t="shared" si="10"/>
        <v>93.600000000000009</v>
      </c>
      <c r="F163" s="442">
        <f t="shared" si="11"/>
        <v>487.49</v>
      </c>
      <c r="G163" s="434">
        <f t="shared" si="12"/>
        <v>3573.37</v>
      </c>
      <c r="H163" s="58">
        <v>2</v>
      </c>
      <c r="I163" s="444">
        <f t="shared" si="13"/>
        <v>1.3096880535740773E-2</v>
      </c>
    </row>
    <row r="164" spans="1:9">
      <c r="A164" s="51" t="s">
        <v>227</v>
      </c>
      <c r="B164" s="48" t="s">
        <v>292</v>
      </c>
      <c r="C164" s="47">
        <v>38</v>
      </c>
      <c r="D164" s="442">
        <v>2.6</v>
      </c>
      <c r="E164" s="442">
        <f t="shared" si="10"/>
        <v>98.8</v>
      </c>
      <c r="F164" s="442">
        <f t="shared" si="11"/>
        <v>487.49</v>
      </c>
      <c r="G164" s="434">
        <f t="shared" si="12"/>
        <v>3573.37</v>
      </c>
      <c r="H164" s="58">
        <v>2</v>
      </c>
      <c r="I164" s="444">
        <f t="shared" si="13"/>
        <v>1.3824485009948592E-2</v>
      </c>
    </row>
    <row r="165" spans="1:9">
      <c r="A165" s="51" t="s">
        <v>228</v>
      </c>
      <c r="B165" s="48" t="s">
        <v>292</v>
      </c>
      <c r="C165" s="47">
        <v>32</v>
      </c>
      <c r="D165" s="442">
        <v>2.6</v>
      </c>
      <c r="E165" s="442">
        <f t="shared" si="10"/>
        <v>83.2</v>
      </c>
      <c r="F165" s="442">
        <f t="shared" si="11"/>
        <v>487.49</v>
      </c>
      <c r="G165" s="434">
        <f t="shared" si="12"/>
        <v>3573.37</v>
      </c>
      <c r="H165" s="58">
        <v>2</v>
      </c>
      <c r="I165" s="444">
        <f t="shared" si="13"/>
        <v>1.1641671587325131E-2</v>
      </c>
    </row>
    <row r="166" spans="1:9">
      <c r="A166" s="51" t="s">
        <v>229</v>
      </c>
      <c r="B166" s="48" t="s">
        <v>292</v>
      </c>
      <c r="C166" s="47">
        <v>270</v>
      </c>
      <c r="D166" s="442">
        <v>2.6</v>
      </c>
      <c r="E166" s="442">
        <f t="shared" si="10"/>
        <v>702</v>
      </c>
      <c r="F166" s="442">
        <f t="shared" si="11"/>
        <v>487.49</v>
      </c>
      <c r="G166" s="434">
        <f t="shared" si="12"/>
        <v>3573.37</v>
      </c>
      <c r="H166" s="58">
        <v>2</v>
      </c>
      <c r="I166" s="444">
        <f t="shared" si="13"/>
        <v>9.8226604018055788E-2</v>
      </c>
    </row>
    <row r="167" spans="1:9">
      <c r="A167" s="52" t="s">
        <v>230</v>
      </c>
      <c r="B167" s="50" t="s">
        <v>293</v>
      </c>
      <c r="C167" s="47">
        <v>455</v>
      </c>
      <c r="D167" s="442">
        <v>2.6</v>
      </c>
      <c r="E167" s="442">
        <f t="shared" si="10"/>
        <v>1183</v>
      </c>
      <c r="F167" s="442">
        <f t="shared" si="11"/>
        <v>487.49</v>
      </c>
      <c r="G167" s="434">
        <f t="shared" si="12"/>
        <v>3573.37</v>
      </c>
      <c r="H167" s="58">
        <v>2</v>
      </c>
      <c r="I167" s="444">
        <f t="shared" si="13"/>
        <v>0.1655300178822792</v>
      </c>
    </row>
    <row r="168" spans="1:9">
      <c r="A168" s="52" t="s">
        <v>231</v>
      </c>
      <c r="B168" s="50" t="s">
        <v>293</v>
      </c>
      <c r="C168" s="47">
        <v>155</v>
      </c>
      <c r="D168" s="442">
        <v>2.6</v>
      </c>
      <c r="E168" s="442">
        <f t="shared" si="10"/>
        <v>403</v>
      </c>
      <c r="F168" s="442">
        <f t="shared" si="11"/>
        <v>487.49</v>
      </c>
      <c r="G168" s="434">
        <f t="shared" si="12"/>
        <v>3573.37</v>
      </c>
      <c r="H168" s="58">
        <v>2</v>
      </c>
      <c r="I168" s="444">
        <f t="shared" si="13"/>
        <v>5.6389346751106101E-2</v>
      </c>
    </row>
    <row r="169" spans="1:9">
      <c r="A169" s="52" t="s">
        <v>232</v>
      </c>
      <c r="B169" s="50" t="s">
        <v>293</v>
      </c>
      <c r="C169" s="47">
        <v>270</v>
      </c>
      <c r="D169" s="442">
        <v>2.6</v>
      </c>
      <c r="E169" s="442">
        <f t="shared" si="10"/>
        <v>702</v>
      </c>
      <c r="F169" s="442">
        <f t="shared" si="11"/>
        <v>487.49</v>
      </c>
      <c r="G169" s="434">
        <f t="shared" si="12"/>
        <v>3573.37</v>
      </c>
      <c r="H169" s="58">
        <v>2</v>
      </c>
      <c r="I169" s="444">
        <f t="shared" si="13"/>
        <v>9.8226604018055788E-2</v>
      </c>
    </row>
    <row r="170" spans="1:9">
      <c r="A170" s="52" t="s">
        <v>233</v>
      </c>
      <c r="B170" s="50" t="s">
        <v>293</v>
      </c>
      <c r="C170" s="47">
        <v>130</v>
      </c>
      <c r="D170" s="442">
        <v>2.6</v>
      </c>
      <c r="E170" s="442">
        <f t="shared" si="10"/>
        <v>338</v>
      </c>
      <c r="F170" s="442">
        <f t="shared" si="11"/>
        <v>487.49</v>
      </c>
      <c r="G170" s="434">
        <f t="shared" si="12"/>
        <v>3573.37</v>
      </c>
      <c r="H170" s="58">
        <v>2</v>
      </c>
      <c r="I170" s="444">
        <f t="shared" si="13"/>
        <v>4.7294290823508341E-2</v>
      </c>
    </row>
    <row r="171" spans="1:9">
      <c r="A171" s="52" t="s">
        <v>234</v>
      </c>
      <c r="B171" s="50" t="s">
        <v>293</v>
      </c>
      <c r="C171" s="47">
        <v>150</v>
      </c>
      <c r="D171" s="442">
        <v>2.6</v>
      </c>
      <c r="E171" s="442">
        <f t="shared" si="10"/>
        <v>390</v>
      </c>
      <c r="F171" s="442">
        <f t="shared" si="11"/>
        <v>487.49</v>
      </c>
      <c r="G171" s="434">
        <f t="shared" si="12"/>
        <v>3573.37</v>
      </c>
      <c r="H171" s="58">
        <v>2</v>
      </c>
      <c r="I171" s="444">
        <f t="shared" si="13"/>
        <v>5.4570335565586547E-2</v>
      </c>
    </row>
    <row r="172" spans="1:9">
      <c r="A172" s="52" t="s">
        <v>235</v>
      </c>
      <c r="B172" s="50" t="s">
        <v>293</v>
      </c>
      <c r="C172" s="47">
        <v>90</v>
      </c>
      <c r="D172" s="442">
        <v>2.6</v>
      </c>
      <c r="E172" s="442">
        <f t="shared" si="10"/>
        <v>234</v>
      </c>
      <c r="F172" s="442">
        <f t="shared" si="11"/>
        <v>487.49</v>
      </c>
      <c r="G172" s="434">
        <f t="shared" si="12"/>
        <v>3573.37</v>
      </c>
      <c r="H172" s="58">
        <v>2</v>
      </c>
      <c r="I172" s="444">
        <f t="shared" si="13"/>
        <v>3.2742201339351927E-2</v>
      </c>
    </row>
    <row r="173" spans="1:9">
      <c r="A173" s="51" t="s">
        <v>236</v>
      </c>
      <c r="B173" s="48" t="s">
        <v>294</v>
      </c>
      <c r="C173" s="47">
        <v>120</v>
      </c>
      <c r="D173" s="442">
        <v>2.6</v>
      </c>
      <c r="E173" s="442">
        <f t="shared" si="10"/>
        <v>312</v>
      </c>
      <c r="F173" s="442">
        <f t="shared" si="11"/>
        <v>487.49</v>
      </c>
      <c r="G173" s="434">
        <f t="shared" si="12"/>
        <v>3573.37</v>
      </c>
      <c r="H173" s="58">
        <v>2</v>
      </c>
      <c r="I173" s="444">
        <f t="shared" si="13"/>
        <v>4.3656268452469241E-2</v>
      </c>
    </row>
    <row r="174" spans="1:9">
      <c r="A174" s="51" t="s">
        <v>237</v>
      </c>
      <c r="B174" s="48" t="s">
        <v>294</v>
      </c>
      <c r="C174" s="47">
        <v>357</v>
      </c>
      <c r="D174" s="442">
        <v>2.6</v>
      </c>
      <c r="E174" s="442">
        <f t="shared" si="10"/>
        <v>928.2</v>
      </c>
      <c r="F174" s="442">
        <f t="shared" si="11"/>
        <v>487.49</v>
      </c>
      <c r="G174" s="434">
        <f t="shared" si="12"/>
        <v>3573.37</v>
      </c>
      <c r="H174" s="58">
        <v>2</v>
      </c>
      <c r="I174" s="444">
        <f t="shared" si="13"/>
        <v>0.12987739864609599</v>
      </c>
    </row>
    <row r="175" spans="1:9">
      <c r="A175" s="51" t="s">
        <v>238</v>
      </c>
      <c r="B175" s="48" t="s">
        <v>294</v>
      </c>
      <c r="C175" s="47">
        <v>405</v>
      </c>
      <c r="D175" s="442">
        <v>2.6</v>
      </c>
      <c r="E175" s="442">
        <f t="shared" si="10"/>
        <v>1053</v>
      </c>
      <c r="F175" s="442">
        <f t="shared" si="11"/>
        <v>487.49</v>
      </c>
      <c r="G175" s="434">
        <f t="shared" si="12"/>
        <v>3573.37</v>
      </c>
      <c r="H175" s="58">
        <v>2</v>
      </c>
      <c r="I175" s="444">
        <f t="shared" si="13"/>
        <v>0.14733990602708369</v>
      </c>
    </row>
    <row r="176" spans="1:9">
      <c r="A176" s="51" t="s">
        <v>239</v>
      </c>
      <c r="B176" s="48" t="s">
        <v>295</v>
      </c>
      <c r="C176" s="47">
        <v>240</v>
      </c>
      <c r="D176" s="442">
        <v>2.6</v>
      </c>
      <c r="E176" s="442">
        <f t="shared" si="10"/>
        <v>624</v>
      </c>
      <c r="F176" s="442">
        <f t="shared" si="11"/>
        <v>487.49</v>
      </c>
      <c r="G176" s="434">
        <f t="shared" si="12"/>
        <v>3573.37</v>
      </c>
      <c r="H176" s="58">
        <v>2</v>
      </c>
      <c r="I176" s="444">
        <f t="shared" si="13"/>
        <v>8.7312536904938481E-2</v>
      </c>
    </row>
    <row r="177" spans="1:9">
      <c r="A177" s="51" t="s">
        <v>240</v>
      </c>
      <c r="B177" s="48" t="s">
        <v>295</v>
      </c>
      <c r="C177" s="47">
        <v>49</v>
      </c>
      <c r="D177" s="442">
        <v>2.6</v>
      </c>
      <c r="E177" s="442">
        <f t="shared" si="10"/>
        <v>127.4</v>
      </c>
      <c r="F177" s="442">
        <f t="shared" si="11"/>
        <v>487.49</v>
      </c>
      <c r="G177" s="434">
        <f t="shared" si="12"/>
        <v>3573.37</v>
      </c>
      <c r="H177" s="58">
        <v>2</v>
      </c>
      <c r="I177" s="444">
        <f t="shared" si="13"/>
        <v>1.7826309618091608E-2</v>
      </c>
    </row>
    <row r="178" spans="1:9">
      <c r="A178" s="51" t="s">
        <v>241</v>
      </c>
      <c r="B178" s="48" t="s">
        <v>295</v>
      </c>
      <c r="C178" s="47">
        <v>106</v>
      </c>
      <c r="D178" s="442">
        <v>2.6</v>
      </c>
      <c r="E178" s="442">
        <f t="shared" si="10"/>
        <v>275.60000000000002</v>
      </c>
      <c r="F178" s="442">
        <f t="shared" si="11"/>
        <v>487.49</v>
      </c>
      <c r="G178" s="434">
        <f t="shared" si="12"/>
        <v>3573.37</v>
      </c>
      <c r="H178" s="58">
        <v>2</v>
      </c>
      <c r="I178" s="444">
        <f t="shared" si="13"/>
        <v>3.8563037133014497E-2</v>
      </c>
    </row>
    <row r="179" spans="1:9">
      <c r="A179" s="51" t="s">
        <v>242</v>
      </c>
      <c r="B179" s="48" t="s">
        <v>295</v>
      </c>
      <c r="C179" s="47">
        <v>112</v>
      </c>
      <c r="D179" s="442">
        <v>2.6</v>
      </c>
      <c r="E179" s="442">
        <f t="shared" ref="E179:E212" si="14">D179*C179</f>
        <v>291.2</v>
      </c>
      <c r="F179" s="442">
        <f t="shared" ref="F179:F212" si="15">TRUNC(G179/7.33,2)</f>
        <v>487.49</v>
      </c>
      <c r="G179" s="434">
        <f t="shared" si="12"/>
        <v>3573.37</v>
      </c>
      <c r="H179" s="58">
        <v>2</v>
      </c>
      <c r="I179" s="444">
        <f t="shared" si="13"/>
        <v>4.0745850555637952E-2</v>
      </c>
    </row>
    <row r="180" spans="1:9">
      <c r="A180" s="51" t="s">
        <v>243</v>
      </c>
      <c r="B180" s="48" t="s">
        <v>295</v>
      </c>
      <c r="C180" s="47">
        <v>110</v>
      </c>
      <c r="D180" s="442">
        <v>2.6</v>
      </c>
      <c r="E180" s="442">
        <f t="shared" si="14"/>
        <v>286</v>
      </c>
      <c r="F180" s="442">
        <f t="shared" si="15"/>
        <v>487.49</v>
      </c>
      <c r="G180" s="434">
        <f t="shared" si="12"/>
        <v>3573.37</v>
      </c>
      <c r="H180" s="58">
        <v>2</v>
      </c>
      <c r="I180" s="444">
        <f t="shared" si="13"/>
        <v>4.0018246081430134E-2</v>
      </c>
    </row>
    <row r="181" spans="1:9">
      <c r="A181" s="51" t="s">
        <v>244</v>
      </c>
      <c r="B181" s="48" t="s">
        <v>295</v>
      </c>
      <c r="C181" s="47">
        <v>166</v>
      </c>
      <c r="D181" s="442">
        <v>2.6</v>
      </c>
      <c r="E181" s="442">
        <f t="shared" si="14"/>
        <v>431.6</v>
      </c>
      <c r="F181" s="442">
        <f t="shared" si="15"/>
        <v>487.49</v>
      </c>
      <c r="G181" s="434">
        <f t="shared" si="12"/>
        <v>3573.37</v>
      </c>
      <c r="H181" s="58">
        <v>2</v>
      </c>
      <c r="I181" s="444">
        <f t="shared" si="13"/>
        <v>6.0391171359249117E-2</v>
      </c>
    </row>
    <row r="182" spans="1:9">
      <c r="A182" s="51" t="s">
        <v>245</v>
      </c>
      <c r="B182" s="48" t="s">
        <v>295</v>
      </c>
      <c r="C182" s="47">
        <v>213</v>
      </c>
      <c r="D182" s="442">
        <v>2.6</v>
      </c>
      <c r="E182" s="442">
        <f t="shared" si="14"/>
        <v>553.80000000000007</v>
      </c>
      <c r="F182" s="442">
        <f t="shared" si="15"/>
        <v>487.49</v>
      </c>
      <c r="G182" s="434">
        <f t="shared" si="12"/>
        <v>3573.37</v>
      </c>
      <c r="H182" s="58">
        <v>2</v>
      </c>
      <c r="I182" s="444">
        <f t="shared" si="13"/>
        <v>7.748987650313291E-2</v>
      </c>
    </row>
    <row r="183" spans="1:9">
      <c r="A183" s="51" t="s">
        <v>246</v>
      </c>
      <c r="B183" s="47" t="s">
        <v>296</v>
      </c>
      <c r="C183" s="47">
        <v>200</v>
      </c>
      <c r="D183" s="442">
        <v>2.6</v>
      </c>
      <c r="E183" s="442">
        <f t="shared" si="14"/>
        <v>520</v>
      </c>
      <c r="F183" s="442">
        <f t="shared" si="15"/>
        <v>487.49</v>
      </c>
      <c r="G183" s="434">
        <f t="shared" si="12"/>
        <v>3573.37</v>
      </c>
      <c r="H183" s="58">
        <v>2</v>
      </c>
      <c r="I183" s="444">
        <f t="shared" si="13"/>
        <v>7.2760447420782068E-2</v>
      </c>
    </row>
    <row r="184" spans="1:9">
      <c r="A184" s="51" t="s">
        <v>247</v>
      </c>
      <c r="B184" s="47" t="s">
        <v>296</v>
      </c>
      <c r="C184" s="47">
        <v>240</v>
      </c>
      <c r="D184" s="442">
        <v>2.6</v>
      </c>
      <c r="E184" s="442">
        <f t="shared" si="14"/>
        <v>624</v>
      </c>
      <c r="F184" s="442">
        <f t="shared" si="15"/>
        <v>487.49</v>
      </c>
      <c r="G184" s="434">
        <f t="shared" si="12"/>
        <v>3573.37</v>
      </c>
      <c r="H184" s="58">
        <v>2</v>
      </c>
      <c r="I184" s="444">
        <f t="shared" si="13"/>
        <v>8.7312536904938481E-2</v>
      </c>
    </row>
    <row r="185" spans="1:9">
      <c r="A185" s="51" t="s">
        <v>248</v>
      </c>
      <c r="B185" s="47" t="s">
        <v>296</v>
      </c>
      <c r="C185" s="47">
        <v>120</v>
      </c>
      <c r="D185" s="442">
        <v>2.6</v>
      </c>
      <c r="E185" s="442">
        <f t="shared" si="14"/>
        <v>312</v>
      </c>
      <c r="F185" s="442">
        <f t="shared" si="15"/>
        <v>487.49</v>
      </c>
      <c r="G185" s="434">
        <f t="shared" si="12"/>
        <v>3573.37</v>
      </c>
      <c r="H185" s="58">
        <v>2</v>
      </c>
      <c r="I185" s="444">
        <f t="shared" si="13"/>
        <v>4.3656268452469241E-2</v>
      </c>
    </row>
    <row r="186" spans="1:9">
      <c r="A186" s="51" t="s">
        <v>249</v>
      </c>
      <c r="B186" s="47" t="s">
        <v>296</v>
      </c>
      <c r="C186" s="47">
        <v>70</v>
      </c>
      <c r="D186" s="442">
        <v>2.6</v>
      </c>
      <c r="E186" s="442">
        <f t="shared" si="14"/>
        <v>182</v>
      </c>
      <c r="F186" s="442">
        <f t="shared" si="15"/>
        <v>487.49</v>
      </c>
      <c r="G186" s="434">
        <f t="shared" si="12"/>
        <v>3573.37</v>
      </c>
      <c r="H186" s="58">
        <v>2</v>
      </c>
      <c r="I186" s="444">
        <f t="shared" si="13"/>
        <v>2.5466156597273724E-2</v>
      </c>
    </row>
    <row r="187" spans="1:9">
      <c r="A187" s="51" t="s">
        <v>250</v>
      </c>
      <c r="B187" s="47" t="s">
        <v>296</v>
      </c>
      <c r="C187" s="47">
        <v>120</v>
      </c>
      <c r="D187" s="442">
        <v>2.6</v>
      </c>
      <c r="E187" s="442">
        <f t="shared" si="14"/>
        <v>312</v>
      </c>
      <c r="F187" s="442">
        <f t="shared" si="15"/>
        <v>487.49</v>
      </c>
      <c r="G187" s="434">
        <f t="shared" si="12"/>
        <v>3573.37</v>
      </c>
      <c r="H187" s="58">
        <v>2</v>
      </c>
      <c r="I187" s="444">
        <f t="shared" si="13"/>
        <v>4.3656268452469241E-2</v>
      </c>
    </row>
    <row r="188" spans="1:9">
      <c r="A188" s="51" t="s">
        <v>113</v>
      </c>
      <c r="B188" s="47" t="s">
        <v>296</v>
      </c>
      <c r="C188" s="47">
        <v>120</v>
      </c>
      <c r="D188" s="442">
        <v>2.6</v>
      </c>
      <c r="E188" s="442">
        <f t="shared" si="14"/>
        <v>312</v>
      </c>
      <c r="F188" s="442">
        <f t="shared" si="15"/>
        <v>487.49</v>
      </c>
      <c r="G188" s="434">
        <f t="shared" si="12"/>
        <v>3573.37</v>
      </c>
      <c r="H188" s="58">
        <v>2</v>
      </c>
      <c r="I188" s="444">
        <f t="shared" si="13"/>
        <v>4.3656268452469241E-2</v>
      </c>
    </row>
    <row r="189" spans="1:9">
      <c r="A189" s="51" t="s">
        <v>251</v>
      </c>
      <c r="B189" s="47" t="s">
        <v>297</v>
      </c>
      <c r="C189" s="47">
        <v>250</v>
      </c>
      <c r="D189" s="442">
        <v>2.6</v>
      </c>
      <c r="E189" s="442">
        <f t="shared" si="14"/>
        <v>650</v>
      </c>
      <c r="F189" s="442">
        <f t="shared" si="15"/>
        <v>487.49</v>
      </c>
      <c r="G189" s="434">
        <f t="shared" si="12"/>
        <v>3573.37</v>
      </c>
      <c r="H189" s="58">
        <v>2</v>
      </c>
      <c r="I189" s="444">
        <f t="shared" si="13"/>
        <v>9.0950559275977588E-2</v>
      </c>
    </row>
    <row r="190" spans="1:9">
      <c r="A190" s="51" t="s">
        <v>252</v>
      </c>
      <c r="B190" s="47" t="s">
        <v>297</v>
      </c>
      <c r="C190" s="47">
        <v>260</v>
      </c>
      <c r="D190" s="442">
        <v>2.6</v>
      </c>
      <c r="E190" s="442">
        <f t="shared" si="14"/>
        <v>676</v>
      </c>
      <c r="F190" s="442">
        <f t="shared" si="15"/>
        <v>487.49</v>
      </c>
      <c r="G190" s="434">
        <f t="shared" si="12"/>
        <v>3573.37</v>
      </c>
      <c r="H190" s="58">
        <v>2</v>
      </c>
      <c r="I190" s="444">
        <f t="shared" si="13"/>
        <v>9.4588581647016681E-2</v>
      </c>
    </row>
    <row r="191" spans="1:9">
      <c r="A191" s="51" t="s">
        <v>253</v>
      </c>
      <c r="B191" s="47" t="s">
        <v>297</v>
      </c>
      <c r="C191" s="47">
        <v>500</v>
      </c>
      <c r="D191" s="442">
        <v>2.6</v>
      </c>
      <c r="E191" s="442">
        <f t="shared" si="14"/>
        <v>1300</v>
      </c>
      <c r="F191" s="442">
        <f t="shared" si="15"/>
        <v>487.49</v>
      </c>
      <c r="G191" s="434">
        <f t="shared" si="12"/>
        <v>3573.37</v>
      </c>
      <c r="H191" s="58">
        <v>2</v>
      </c>
      <c r="I191" s="444">
        <f t="shared" si="13"/>
        <v>0.18190111855195518</v>
      </c>
    </row>
    <row r="192" spans="1:9">
      <c r="A192" s="51" t="s">
        <v>254</v>
      </c>
      <c r="B192" s="48" t="s">
        <v>298</v>
      </c>
      <c r="C192" s="47">
        <v>552</v>
      </c>
      <c r="D192" s="442">
        <v>2.6</v>
      </c>
      <c r="E192" s="442">
        <f t="shared" si="14"/>
        <v>1435.2</v>
      </c>
      <c r="F192" s="442">
        <f t="shared" si="15"/>
        <v>487.49</v>
      </c>
      <c r="G192" s="434">
        <f t="shared" si="12"/>
        <v>3573.37</v>
      </c>
      <c r="H192" s="58">
        <v>2</v>
      </c>
      <c r="I192" s="444">
        <f t="shared" si="13"/>
        <v>0.20081883488135852</v>
      </c>
    </row>
    <row r="193" spans="1:9">
      <c r="A193" s="51" t="s">
        <v>255</v>
      </c>
      <c r="B193" s="48" t="s">
        <v>299</v>
      </c>
      <c r="C193" s="47">
        <v>450</v>
      </c>
      <c r="D193" s="442">
        <v>2.6</v>
      </c>
      <c r="E193" s="442">
        <f t="shared" si="14"/>
        <v>1170</v>
      </c>
      <c r="F193" s="442">
        <f t="shared" si="15"/>
        <v>487.49</v>
      </c>
      <c r="G193" s="434">
        <f t="shared" si="12"/>
        <v>3573.37</v>
      </c>
      <c r="H193" s="58">
        <v>2</v>
      </c>
      <c r="I193" s="444">
        <f t="shared" si="13"/>
        <v>0.16371100669675964</v>
      </c>
    </row>
    <row r="194" spans="1:9">
      <c r="A194" s="51" t="s">
        <v>256</v>
      </c>
      <c r="B194" s="48" t="s">
        <v>299</v>
      </c>
      <c r="C194" s="47">
        <v>508</v>
      </c>
      <c r="D194" s="442">
        <v>2.6</v>
      </c>
      <c r="E194" s="442">
        <f t="shared" si="14"/>
        <v>1320.8</v>
      </c>
      <c r="F194" s="442">
        <f t="shared" si="15"/>
        <v>487.49</v>
      </c>
      <c r="G194" s="434">
        <f t="shared" si="12"/>
        <v>3573.37</v>
      </c>
      <c r="H194" s="58">
        <v>2</v>
      </c>
      <c r="I194" s="444">
        <f t="shared" si="13"/>
        <v>0.18481153644878645</v>
      </c>
    </row>
    <row r="195" spans="1:9">
      <c r="A195" s="51" t="s">
        <v>257</v>
      </c>
      <c r="B195" s="48" t="s">
        <v>299</v>
      </c>
      <c r="C195" s="47">
        <v>355</v>
      </c>
      <c r="D195" s="442">
        <v>2.6</v>
      </c>
      <c r="E195" s="442">
        <f t="shared" si="14"/>
        <v>923</v>
      </c>
      <c r="F195" s="442">
        <f t="shared" si="15"/>
        <v>487.49</v>
      </c>
      <c r="G195" s="434">
        <f t="shared" si="12"/>
        <v>3573.37</v>
      </c>
      <c r="H195" s="58">
        <v>2</v>
      </c>
      <c r="I195" s="444">
        <f t="shared" si="13"/>
        <v>0.12914979417188815</v>
      </c>
    </row>
    <row r="196" spans="1:9">
      <c r="A196" s="51" t="s">
        <v>258</v>
      </c>
      <c r="B196" s="48" t="s">
        <v>299</v>
      </c>
      <c r="C196" s="47">
        <v>385</v>
      </c>
      <c r="D196" s="442">
        <v>2.6</v>
      </c>
      <c r="E196" s="442">
        <f t="shared" si="14"/>
        <v>1001</v>
      </c>
      <c r="F196" s="442">
        <f t="shared" si="15"/>
        <v>487.49</v>
      </c>
      <c r="G196" s="434">
        <f t="shared" si="12"/>
        <v>3573.37</v>
      </c>
      <c r="H196" s="58">
        <v>2</v>
      </c>
      <c r="I196" s="444">
        <f t="shared" si="13"/>
        <v>0.14006386128500548</v>
      </c>
    </row>
    <row r="197" spans="1:9">
      <c r="A197" s="51" t="s">
        <v>259</v>
      </c>
      <c r="B197" s="48" t="s">
        <v>299</v>
      </c>
      <c r="C197" s="47">
        <v>540</v>
      </c>
      <c r="D197" s="442">
        <v>2.6</v>
      </c>
      <c r="E197" s="442">
        <f t="shared" si="14"/>
        <v>1404</v>
      </c>
      <c r="F197" s="442">
        <f t="shared" si="15"/>
        <v>487.49</v>
      </c>
      <c r="G197" s="434">
        <f t="shared" si="12"/>
        <v>3573.37</v>
      </c>
      <c r="H197" s="58">
        <v>2</v>
      </c>
      <c r="I197" s="444">
        <f t="shared" si="13"/>
        <v>0.19645320803611158</v>
      </c>
    </row>
    <row r="198" spans="1:9">
      <c r="A198" s="51" t="s">
        <v>260</v>
      </c>
      <c r="B198" s="48" t="s">
        <v>299</v>
      </c>
      <c r="C198" s="47">
        <v>465</v>
      </c>
      <c r="D198" s="442">
        <v>2.6</v>
      </c>
      <c r="E198" s="442">
        <f t="shared" si="14"/>
        <v>1209</v>
      </c>
      <c r="F198" s="442">
        <f t="shared" si="15"/>
        <v>487.49</v>
      </c>
      <c r="G198" s="434">
        <f t="shared" si="12"/>
        <v>3573.37</v>
      </c>
      <c r="H198" s="58">
        <v>2</v>
      </c>
      <c r="I198" s="444">
        <f t="shared" si="13"/>
        <v>0.1691680402533183</v>
      </c>
    </row>
    <row r="199" spans="1:9">
      <c r="A199" s="51" t="s">
        <v>261</v>
      </c>
      <c r="B199" s="48" t="s">
        <v>299</v>
      </c>
      <c r="C199" s="47">
        <v>170</v>
      </c>
      <c r="D199" s="442">
        <v>2.6</v>
      </c>
      <c r="E199" s="442">
        <f t="shared" si="14"/>
        <v>442</v>
      </c>
      <c r="F199" s="442">
        <f t="shared" si="15"/>
        <v>487.49</v>
      </c>
      <c r="G199" s="434">
        <f t="shared" si="12"/>
        <v>3573.37</v>
      </c>
      <c r="H199" s="58">
        <v>2</v>
      </c>
      <c r="I199" s="444">
        <f t="shared" si="13"/>
        <v>6.1846380307664754E-2</v>
      </c>
    </row>
    <row r="200" spans="1:9">
      <c r="A200" s="51" t="s">
        <v>262</v>
      </c>
      <c r="B200" s="48" t="s">
        <v>299</v>
      </c>
      <c r="C200" s="47">
        <v>254</v>
      </c>
      <c r="D200" s="442">
        <v>2.6</v>
      </c>
      <c r="E200" s="442">
        <f t="shared" si="14"/>
        <v>660.4</v>
      </c>
      <c r="F200" s="442">
        <f t="shared" si="15"/>
        <v>487.49</v>
      </c>
      <c r="G200" s="434">
        <f t="shared" si="12"/>
        <v>3573.37</v>
      </c>
      <c r="H200" s="58">
        <v>2</v>
      </c>
      <c r="I200" s="444">
        <f t="shared" si="13"/>
        <v>9.2405768224393225E-2</v>
      </c>
    </row>
    <row r="201" spans="1:9">
      <c r="A201" s="51" t="s">
        <v>263</v>
      </c>
      <c r="B201" s="48" t="s">
        <v>299</v>
      </c>
      <c r="C201" s="47">
        <v>75</v>
      </c>
      <c r="D201" s="442">
        <v>2.6</v>
      </c>
      <c r="E201" s="442">
        <f t="shared" si="14"/>
        <v>195</v>
      </c>
      <c r="F201" s="442">
        <f t="shared" si="15"/>
        <v>487.49</v>
      </c>
      <c r="G201" s="434">
        <f t="shared" si="12"/>
        <v>3573.37</v>
      </c>
      <c r="H201" s="58">
        <v>2</v>
      </c>
      <c r="I201" s="444">
        <f t="shared" si="13"/>
        <v>2.7285167782793274E-2</v>
      </c>
    </row>
    <row r="202" spans="1:9">
      <c r="A202" s="51" t="s">
        <v>264</v>
      </c>
      <c r="B202" s="48" t="s">
        <v>299</v>
      </c>
      <c r="C202" s="47">
        <v>115</v>
      </c>
      <c r="D202" s="442">
        <v>2.6</v>
      </c>
      <c r="E202" s="442">
        <f t="shared" si="14"/>
        <v>299</v>
      </c>
      <c r="F202" s="442">
        <f t="shared" si="15"/>
        <v>487.49</v>
      </c>
      <c r="G202" s="434">
        <f t="shared" ref="G202:G212" si="16">TRUNC(3900*7.33/8,2)</f>
        <v>3573.37</v>
      </c>
      <c r="H202" s="58">
        <v>2</v>
      </c>
      <c r="I202" s="444">
        <f t="shared" ref="I202:I212" si="17">(C202*D202)/(H202*G202)</f>
        <v>4.1837257266949687E-2</v>
      </c>
    </row>
    <row r="203" spans="1:9">
      <c r="A203" s="51" t="s">
        <v>123</v>
      </c>
      <c r="B203" s="47" t="s">
        <v>300</v>
      </c>
      <c r="C203" s="47">
        <v>210</v>
      </c>
      <c r="D203" s="442">
        <v>2.6</v>
      </c>
      <c r="E203" s="442">
        <f t="shared" si="14"/>
        <v>546</v>
      </c>
      <c r="F203" s="442">
        <f t="shared" si="15"/>
        <v>487.49</v>
      </c>
      <c r="G203" s="434">
        <f t="shared" si="16"/>
        <v>3573.37</v>
      </c>
      <c r="H203" s="58">
        <v>2</v>
      </c>
      <c r="I203" s="444">
        <f t="shared" si="17"/>
        <v>7.6398469791821175E-2</v>
      </c>
    </row>
    <row r="204" spans="1:9">
      <c r="A204" s="51" t="s">
        <v>265</v>
      </c>
      <c r="B204" s="47" t="s">
        <v>300</v>
      </c>
      <c r="C204" s="47">
        <v>150</v>
      </c>
      <c r="D204" s="442">
        <v>2.6</v>
      </c>
      <c r="E204" s="442">
        <f t="shared" si="14"/>
        <v>390</v>
      </c>
      <c r="F204" s="442">
        <f t="shared" si="15"/>
        <v>487.49</v>
      </c>
      <c r="G204" s="434">
        <f t="shared" si="16"/>
        <v>3573.37</v>
      </c>
      <c r="H204" s="58">
        <v>2</v>
      </c>
      <c r="I204" s="444">
        <f t="shared" si="17"/>
        <v>5.4570335565586547E-2</v>
      </c>
    </row>
    <row r="205" spans="1:9">
      <c r="A205" s="51" t="s">
        <v>266</v>
      </c>
      <c r="B205" s="47" t="s">
        <v>300</v>
      </c>
      <c r="C205" s="47">
        <v>350</v>
      </c>
      <c r="D205" s="442">
        <v>2.6</v>
      </c>
      <c r="E205" s="442">
        <f t="shared" si="14"/>
        <v>910</v>
      </c>
      <c r="F205" s="442">
        <f t="shared" si="15"/>
        <v>487.49</v>
      </c>
      <c r="G205" s="434">
        <f t="shared" si="16"/>
        <v>3573.37</v>
      </c>
      <c r="H205" s="58">
        <v>2</v>
      </c>
      <c r="I205" s="444">
        <f t="shared" si="17"/>
        <v>0.1273307829863686</v>
      </c>
    </row>
    <row r="206" spans="1:9">
      <c r="A206" s="51" t="s">
        <v>113</v>
      </c>
      <c r="B206" s="47" t="s">
        <v>300</v>
      </c>
      <c r="C206" s="47">
        <v>50</v>
      </c>
      <c r="D206" s="442">
        <v>2.6</v>
      </c>
      <c r="E206" s="442">
        <f t="shared" si="14"/>
        <v>130</v>
      </c>
      <c r="F206" s="442">
        <f t="shared" si="15"/>
        <v>487.49</v>
      </c>
      <c r="G206" s="434">
        <f t="shared" si="16"/>
        <v>3573.37</v>
      </c>
      <c r="H206" s="58">
        <v>2</v>
      </c>
      <c r="I206" s="444">
        <f t="shared" si="17"/>
        <v>1.8190111855195517E-2</v>
      </c>
    </row>
    <row r="207" spans="1:9">
      <c r="A207" s="51" t="s">
        <v>267</v>
      </c>
      <c r="B207" s="48" t="s">
        <v>301</v>
      </c>
      <c r="C207" s="47">
        <v>547</v>
      </c>
      <c r="D207" s="442">
        <v>2.6</v>
      </c>
      <c r="E207" s="442">
        <f t="shared" si="14"/>
        <v>1422.2</v>
      </c>
      <c r="F207" s="442">
        <f t="shared" si="15"/>
        <v>487.49</v>
      </c>
      <c r="G207" s="434">
        <f t="shared" si="16"/>
        <v>3573.37</v>
      </c>
      <c r="H207" s="58">
        <v>2</v>
      </c>
      <c r="I207" s="444">
        <f t="shared" si="17"/>
        <v>0.19899982369583896</v>
      </c>
    </row>
    <row r="208" spans="1:9">
      <c r="A208" s="51" t="s">
        <v>268</v>
      </c>
      <c r="B208" s="48" t="s">
        <v>301</v>
      </c>
      <c r="C208" s="47">
        <v>202</v>
      </c>
      <c r="D208" s="442">
        <v>2.6</v>
      </c>
      <c r="E208" s="442">
        <f t="shared" si="14"/>
        <v>525.20000000000005</v>
      </c>
      <c r="F208" s="442">
        <f t="shared" si="15"/>
        <v>487.49</v>
      </c>
      <c r="G208" s="434">
        <f t="shared" si="16"/>
        <v>3573.37</v>
      </c>
      <c r="H208" s="58">
        <v>2</v>
      </c>
      <c r="I208" s="444">
        <f t="shared" si="17"/>
        <v>7.3488051894989886E-2</v>
      </c>
    </row>
    <row r="209" spans="1:9">
      <c r="A209" s="51" t="s">
        <v>269</v>
      </c>
      <c r="B209" s="48" t="s">
        <v>301</v>
      </c>
      <c r="C209" s="47">
        <v>118</v>
      </c>
      <c r="D209" s="442">
        <v>2.6</v>
      </c>
      <c r="E209" s="442">
        <f t="shared" si="14"/>
        <v>306.8</v>
      </c>
      <c r="F209" s="442">
        <f t="shared" si="15"/>
        <v>487.49</v>
      </c>
      <c r="G209" s="434">
        <f t="shared" si="16"/>
        <v>3573.37</v>
      </c>
      <c r="H209" s="58">
        <v>2</v>
      </c>
      <c r="I209" s="444">
        <f t="shared" si="17"/>
        <v>4.2928663978261422E-2</v>
      </c>
    </row>
    <row r="210" spans="1:9">
      <c r="A210" s="51" t="s">
        <v>270</v>
      </c>
      <c r="B210" s="48" t="s">
        <v>301</v>
      </c>
      <c r="C210" s="47">
        <v>120</v>
      </c>
      <c r="D210" s="442">
        <v>2.6</v>
      </c>
      <c r="E210" s="442">
        <f t="shared" si="14"/>
        <v>312</v>
      </c>
      <c r="F210" s="442">
        <f t="shared" si="15"/>
        <v>487.49</v>
      </c>
      <c r="G210" s="434">
        <f t="shared" si="16"/>
        <v>3573.37</v>
      </c>
      <c r="H210" s="58">
        <v>2</v>
      </c>
      <c r="I210" s="444">
        <f t="shared" si="17"/>
        <v>4.3656268452469241E-2</v>
      </c>
    </row>
    <row r="211" spans="1:9">
      <c r="A211" s="51" t="s">
        <v>271</v>
      </c>
      <c r="B211" s="48" t="s">
        <v>301</v>
      </c>
      <c r="C211" s="47">
        <v>300</v>
      </c>
      <c r="D211" s="442">
        <v>2.6</v>
      </c>
      <c r="E211" s="442">
        <f t="shared" si="14"/>
        <v>780</v>
      </c>
      <c r="F211" s="442">
        <f t="shared" si="15"/>
        <v>487.49</v>
      </c>
      <c r="G211" s="434">
        <f t="shared" si="16"/>
        <v>3573.37</v>
      </c>
      <c r="H211" s="58">
        <v>2</v>
      </c>
      <c r="I211" s="444">
        <f t="shared" si="17"/>
        <v>0.10914067113117309</v>
      </c>
    </row>
    <row r="212" spans="1:9" ht="13.5" thickBot="1">
      <c r="A212" s="57" t="s">
        <v>272</v>
      </c>
      <c r="B212" s="470" t="s">
        <v>301</v>
      </c>
      <c r="C212" s="471">
        <v>120</v>
      </c>
      <c r="D212" s="445">
        <v>2.6</v>
      </c>
      <c r="E212" s="445">
        <f t="shared" si="14"/>
        <v>312</v>
      </c>
      <c r="F212" s="445">
        <f t="shared" si="15"/>
        <v>487.49</v>
      </c>
      <c r="G212" s="435">
        <f t="shared" si="16"/>
        <v>3573.37</v>
      </c>
      <c r="H212" s="60">
        <v>2</v>
      </c>
      <c r="I212" s="446">
        <f t="shared" si="17"/>
        <v>4.3656268452469241E-2</v>
      </c>
    </row>
    <row r="213" spans="1:9" s="9" customFormat="1">
      <c r="A213" s="447" t="s">
        <v>4</v>
      </c>
      <c r="B213" s="448"/>
      <c r="C213" s="449">
        <f>SUM(C3:C212)</f>
        <v>71253</v>
      </c>
      <c r="E213" s="458">
        <f>SUM(E3:E212)</f>
        <v>185257.8</v>
      </c>
      <c r="F213" s="450"/>
      <c r="G213" s="451"/>
      <c r="H213" s="452"/>
      <c r="I213" s="453">
        <f>SUM(I3:I212)</f>
        <v>25.923577276725695</v>
      </c>
    </row>
    <row r="214" spans="1:9" s="9" customFormat="1" ht="13.5" thickBot="1">
      <c r="A214" s="789" t="s">
        <v>674</v>
      </c>
      <c r="B214" s="790"/>
      <c r="C214" s="790"/>
      <c r="D214" s="790"/>
      <c r="E214" s="790"/>
      <c r="F214" s="790"/>
      <c r="G214" s="790"/>
      <c r="H214" s="791"/>
      <c r="I214" s="446">
        <f>I213</f>
        <v>25.923577276725695</v>
      </c>
    </row>
    <row r="215" spans="1:9" s="9" customFormat="1">
      <c r="A215" s="792"/>
      <c r="B215" s="792"/>
      <c r="C215" s="792"/>
      <c r="D215" s="792"/>
      <c r="E215" s="792"/>
      <c r="F215" s="792"/>
      <c r="G215" s="792"/>
      <c r="H215" s="792"/>
      <c r="I215" s="426"/>
    </row>
    <row r="216" spans="1:9" s="9" customFormat="1">
      <c r="C216" s="426"/>
      <c r="D216" s="426"/>
      <c r="E216" s="426"/>
      <c r="F216" s="426"/>
      <c r="G216" s="426"/>
      <c r="H216" s="426"/>
      <c r="I216" s="426"/>
    </row>
    <row r="217" spans="1:9" s="9" customFormat="1" ht="13.5" thickBot="1">
      <c r="A217" s="789" t="s">
        <v>675</v>
      </c>
      <c r="B217" s="790"/>
      <c r="C217" s="790"/>
      <c r="D217" s="790"/>
      <c r="E217" s="790"/>
      <c r="F217" s="790"/>
      <c r="G217" s="790"/>
      <c r="H217" s="791"/>
      <c r="I217" s="446">
        <f>ROUNDDOWN(I214,0)</f>
        <v>25</v>
      </c>
    </row>
    <row r="218" spans="1:9" s="9" customFormat="1">
      <c r="C218" s="426"/>
      <c r="D218" s="426"/>
      <c r="E218" s="426"/>
      <c r="F218" s="426"/>
      <c r="G218" s="426"/>
      <c r="H218" s="426"/>
      <c r="I218" s="426"/>
    </row>
    <row r="219" spans="1:9" s="9" customFormat="1" ht="13.5" thickBot="1">
      <c r="A219" s="793" t="s">
        <v>676</v>
      </c>
      <c r="B219" s="794"/>
      <c r="C219" s="794"/>
      <c r="D219" s="794"/>
      <c r="E219" s="794"/>
      <c r="F219" s="794"/>
      <c r="G219" s="794"/>
      <c r="H219" s="795"/>
      <c r="I219" s="454">
        <f>ROUNDUP(I217,0)</f>
        <v>25</v>
      </c>
    </row>
    <row r="220" spans="1:9" s="9" customFormat="1">
      <c r="C220" s="426"/>
      <c r="D220" s="426"/>
      <c r="E220" s="426"/>
      <c r="F220" s="426"/>
      <c r="G220" s="426"/>
      <c r="H220" s="426"/>
      <c r="I220" s="426"/>
    </row>
    <row r="221" spans="1:9" s="426" customFormat="1">
      <c r="A221" s="796" t="s">
        <v>677</v>
      </c>
      <c r="B221" s="796"/>
      <c r="C221" s="796"/>
      <c r="D221" s="796"/>
      <c r="E221" s="796"/>
      <c r="F221" s="796"/>
      <c r="G221" s="796"/>
      <c r="H221" s="796"/>
      <c r="I221" s="442">
        <f>G212</f>
        <v>3573.37</v>
      </c>
    </row>
    <row r="222" spans="1:9" s="9" customFormat="1" ht="13.5" thickBot="1">
      <c r="C222" s="426"/>
      <c r="D222" s="426"/>
      <c r="E222" s="426"/>
      <c r="F222" s="426"/>
      <c r="G222" s="426"/>
      <c r="H222" s="426"/>
      <c r="I222" s="426"/>
    </row>
    <row r="223" spans="1:9" s="9" customFormat="1" ht="13.5" thickBot="1">
      <c r="A223" s="797" t="s">
        <v>853</v>
      </c>
      <c r="B223" s="798"/>
      <c r="C223" s="798"/>
      <c r="D223" s="798"/>
      <c r="E223" s="798"/>
      <c r="F223" s="798"/>
      <c r="G223" s="798"/>
      <c r="H223" s="799"/>
      <c r="I223" s="455">
        <f>TRUNC((I219*I221*26),2)</f>
        <v>2322690.5</v>
      </c>
    </row>
    <row r="224" spans="1:9" s="9" customFormat="1">
      <c r="C224" s="426"/>
      <c r="D224" s="426"/>
      <c r="E224" s="426"/>
      <c r="F224" s="426"/>
      <c r="G224" s="426"/>
      <c r="H224" s="426"/>
      <c r="I224" s="426"/>
    </row>
    <row r="225" spans="1:10" s="9" customFormat="1">
      <c r="A225" s="796" t="s">
        <v>678</v>
      </c>
      <c r="B225" s="796"/>
      <c r="C225" s="796"/>
      <c r="D225" s="796"/>
      <c r="E225" s="796"/>
      <c r="F225" s="796"/>
      <c r="G225" s="796"/>
      <c r="H225" s="796"/>
      <c r="I225" s="442">
        <v>2.6</v>
      </c>
    </row>
    <row r="226" spans="1:10" s="9" customFormat="1" ht="13.5" thickBot="1">
      <c r="C226" s="426"/>
      <c r="D226" s="426"/>
      <c r="E226" s="426"/>
      <c r="F226" s="426"/>
      <c r="G226" s="426"/>
      <c r="H226" s="426"/>
      <c r="I226" s="426"/>
    </row>
    <row r="227" spans="1:10" s="9" customFormat="1" ht="13.5" thickBot="1">
      <c r="A227" s="797" t="s">
        <v>679</v>
      </c>
      <c r="B227" s="798"/>
      <c r="C227" s="798"/>
      <c r="D227" s="798"/>
      <c r="E227" s="798"/>
      <c r="F227" s="798"/>
      <c r="G227" s="798"/>
      <c r="H227" s="799"/>
      <c r="I227" s="456">
        <f>TRUNC(I223/I225/1000,2)</f>
        <v>893.34</v>
      </c>
    </row>
    <row r="228" spans="1:10" s="9" customFormat="1">
      <c r="C228" s="426"/>
      <c r="D228" s="426"/>
      <c r="E228" s="426"/>
      <c r="F228" s="426"/>
      <c r="G228" s="426"/>
      <c r="H228" s="426"/>
      <c r="I228" s="426"/>
    </row>
    <row r="229" spans="1:10" s="9" customFormat="1">
      <c r="A229" s="9" t="s">
        <v>680</v>
      </c>
      <c r="C229" s="426"/>
      <c r="D229" s="426"/>
      <c r="E229" s="426"/>
      <c r="F229" s="426"/>
      <c r="G229" s="426"/>
      <c r="H229" s="426"/>
      <c r="I229" s="426"/>
    </row>
    <row r="230" spans="1:10" s="9" customFormat="1">
      <c r="A230" s="436" t="s">
        <v>681</v>
      </c>
      <c r="C230" s="426"/>
      <c r="D230" s="426"/>
      <c r="E230" s="426"/>
      <c r="F230" s="426"/>
      <c r="G230" s="426"/>
      <c r="H230" s="426"/>
      <c r="I230" s="426"/>
    </row>
    <row r="231" spans="1:10" s="9" customFormat="1">
      <c r="A231" s="436" t="s">
        <v>682</v>
      </c>
      <c r="C231" s="426"/>
      <c r="D231" s="426"/>
      <c r="E231" s="426"/>
      <c r="F231" s="426"/>
      <c r="G231" s="426"/>
      <c r="H231" s="426"/>
      <c r="I231" s="426"/>
    </row>
    <row r="232" spans="1:10" s="9" customFormat="1">
      <c r="A232" s="436" t="s">
        <v>761</v>
      </c>
      <c r="C232" s="426"/>
      <c r="D232" s="426"/>
      <c r="E232" s="426"/>
      <c r="F232" s="426"/>
      <c r="G232" s="426"/>
      <c r="H232" s="426"/>
      <c r="I232" s="426"/>
    </row>
    <row r="233" spans="1:10" s="9" customFormat="1">
      <c r="A233" s="436" t="s">
        <v>762</v>
      </c>
      <c r="C233" s="426"/>
      <c r="D233" s="426"/>
      <c r="E233" s="426"/>
      <c r="F233" s="426"/>
      <c r="G233" s="426"/>
      <c r="H233" s="426"/>
      <c r="I233" s="426"/>
    </row>
    <row r="234" spans="1:10" s="9" customFormat="1">
      <c r="A234" s="436" t="s">
        <v>798</v>
      </c>
      <c r="C234" s="426"/>
      <c r="D234" s="426"/>
      <c r="E234" s="426"/>
      <c r="F234" s="426"/>
      <c r="G234" s="426"/>
      <c r="H234" s="426"/>
      <c r="I234" s="426"/>
    </row>
    <row r="235" spans="1:10" s="9" customFormat="1">
      <c r="A235" s="436" t="s">
        <v>799</v>
      </c>
      <c r="C235" s="426"/>
      <c r="D235" s="426"/>
      <c r="E235" s="426"/>
      <c r="F235" s="426"/>
      <c r="G235" s="426"/>
      <c r="H235" s="426"/>
      <c r="I235" s="426"/>
    </row>
    <row r="236" spans="1:10" s="9" customFormat="1" ht="13.5" thickBot="1">
      <c r="C236" s="426"/>
      <c r="D236" s="426"/>
      <c r="E236" s="426"/>
      <c r="F236" s="426"/>
      <c r="G236" s="426"/>
      <c r="H236" s="426"/>
      <c r="I236" s="426"/>
    </row>
    <row r="237" spans="1:10" s="9" customFormat="1" ht="30.75" customHeight="1" thickBot="1">
      <c r="A237" s="783" t="s">
        <v>683</v>
      </c>
      <c r="B237" s="784"/>
      <c r="C237" s="784"/>
      <c r="D237" s="784"/>
      <c r="E237" s="784"/>
      <c r="F237" s="784"/>
      <c r="G237" s="784"/>
      <c r="H237" s="784"/>
      <c r="I237" s="785"/>
      <c r="J237" s="437"/>
    </row>
    <row r="238" spans="1:10" s="9" customFormat="1">
      <c r="A238" s="437"/>
      <c r="B238" s="437"/>
      <c r="C238" s="438"/>
      <c r="D238" s="438"/>
      <c r="E238" s="438"/>
      <c r="F238" s="438"/>
      <c r="G238" s="438"/>
      <c r="H238" s="438"/>
      <c r="I238" s="438"/>
      <c r="J238" s="437"/>
    </row>
    <row r="239" spans="1:10" s="9" customFormat="1">
      <c r="A239" s="436"/>
      <c r="B239" s="436"/>
      <c r="C239" s="439"/>
      <c r="D239" s="439"/>
      <c r="E239" s="439"/>
      <c r="F239" s="439"/>
      <c r="G239" s="440"/>
      <c r="H239" s="440"/>
      <c r="I239" s="440"/>
      <c r="J239" s="441"/>
    </row>
    <row r="240" spans="1:10" s="9" customFormat="1">
      <c r="B240" s="436"/>
      <c r="C240" s="439"/>
      <c r="D240" s="439"/>
      <c r="E240" s="439"/>
      <c r="F240" s="439"/>
      <c r="G240" s="440"/>
      <c r="H240" s="440"/>
      <c r="I240" s="440"/>
      <c r="J240" s="441"/>
    </row>
    <row r="241" spans="2:10" s="9" customFormat="1">
      <c r="B241" s="436"/>
      <c r="C241" s="439"/>
      <c r="D241" s="439"/>
      <c r="E241" s="439"/>
      <c r="F241" s="439"/>
      <c r="G241" s="440"/>
      <c r="H241" s="440"/>
      <c r="I241" s="440"/>
      <c r="J241" s="441"/>
    </row>
    <row r="242" spans="2:10" s="9" customFormat="1">
      <c r="C242" s="426"/>
      <c r="D242" s="426"/>
      <c r="E242" s="426"/>
      <c r="F242" s="426"/>
      <c r="G242" s="426"/>
      <c r="H242" s="426"/>
      <c r="I242" s="426"/>
    </row>
    <row r="243" spans="2:10" s="9" customFormat="1">
      <c r="C243" s="426"/>
      <c r="D243" s="426"/>
      <c r="E243" s="426"/>
      <c r="F243" s="426"/>
      <c r="G243" s="426"/>
      <c r="H243" s="426"/>
      <c r="I243" s="426"/>
    </row>
    <row r="244" spans="2:10" s="9" customFormat="1">
      <c r="C244" s="426"/>
      <c r="D244" s="426"/>
      <c r="E244" s="426"/>
      <c r="F244" s="426"/>
      <c r="G244" s="426"/>
      <c r="H244" s="426"/>
      <c r="I244" s="426"/>
    </row>
    <row r="245" spans="2:10" s="9" customFormat="1">
      <c r="C245" s="426"/>
      <c r="D245" s="426"/>
      <c r="E245" s="426"/>
      <c r="F245" s="426"/>
      <c r="G245" s="426"/>
      <c r="H245" s="426"/>
      <c r="I245" s="426"/>
    </row>
    <row r="246" spans="2:10" s="9" customFormat="1">
      <c r="C246" s="426"/>
      <c r="D246" s="426"/>
      <c r="E246" s="426"/>
      <c r="F246" s="426"/>
      <c r="G246" s="426"/>
      <c r="H246" s="426"/>
      <c r="I246" s="426"/>
    </row>
    <row r="247" spans="2:10" s="9" customFormat="1">
      <c r="C247" s="426"/>
      <c r="D247" s="426"/>
      <c r="E247" s="426"/>
      <c r="F247" s="426"/>
      <c r="G247" s="426"/>
      <c r="H247" s="426"/>
      <c r="I247" s="426"/>
    </row>
    <row r="248" spans="2:10" s="9" customFormat="1">
      <c r="C248" s="426"/>
      <c r="D248" s="426"/>
      <c r="E248" s="426"/>
      <c r="F248" s="426"/>
      <c r="G248" s="426"/>
      <c r="H248" s="426"/>
      <c r="I248" s="426"/>
    </row>
    <row r="249" spans="2:10" s="9" customFormat="1">
      <c r="C249" s="426"/>
      <c r="D249" s="426"/>
      <c r="E249" s="426"/>
      <c r="F249" s="426"/>
      <c r="G249" s="426"/>
      <c r="H249" s="426"/>
      <c r="I249" s="426"/>
    </row>
    <row r="250" spans="2:10" s="9" customFormat="1">
      <c r="C250" s="426"/>
      <c r="D250" s="426"/>
      <c r="E250" s="426"/>
      <c r="F250" s="426"/>
      <c r="G250" s="426"/>
      <c r="H250" s="426"/>
      <c r="I250" s="426"/>
    </row>
    <row r="251" spans="2:10" s="9" customFormat="1">
      <c r="C251" s="426"/>
      <c r="D251" s="426"/>
      <c r="E251" s="426"/>
      <c r="F251" s="426"/>
      <c r="G251" s="426"/>
      <c r="H251" s="426"/>
      <c r="I251" s="426"/>
    </row>
    <row r="252" spans="2:10" s="9" customFormat="1">
      <c r="C252" s="426"/>
      <c r="D252" s="426"/>
      <c r="E252" s="426"/>
      <c r="F252" s="426"/>
      <c r="G252" s="426"/>
      <c r="H252" s="426"/>
      <c r="I252" s="426"/>
    </row>
    <row r="253" spans="2:10" s="9" customFormat="1">
      <c r="C253" s="426"/>
      <c r="D253" s="426"/>
      <c r="E253" s="426"/>
      <c r="F253" s="426"/>
      <c r="G253" s="426"/>
      <c r="H253" s="426"/>
      <c r="I253" s="426"/>
    </row>
    <row r="254" spans="2:10" s="9" customFormat="1">
      <c r="C254" s="426"/>
      <c r="D254" s="426"/>
      <c r="E254" s="426"/>
      <c r="F254" s="426"/>
      <c r="G254" s="426"/>
      <c r="H254" s="426"/>
      <c r="I254" s="426"/>
    </row>
    <row r="255" spans="2:10" s="9" customFormat="1">
      <c r="C255" s="426"/>
      <c r="D255" s="426"/>
      <c r="E255" s="426"/>
      <c r="F255" s="426"/>
      <c r="G255" s="426"/>
      <c r="H255" s="426"/>
      <c r="I255" s="426"/>
    </row>
    <row r="256" spans="2:10" s="9" customFormat="1">
      <c r="C256" s="426"/>
      <c r="D256" s="426"/>
      <c r="E256" s="426"/>
      <c r="F256" s="426"/>
      <c r="G256" s="426"/>
      <c r="H256" s="426"/>
      <c r="I256" s="426"/>
    </row>
    <row r="257" spans="3:9" s="9" customFormat="1">
      <c r="C257" s="426"/>
      <c r="D257" s="426"/>
      <c r="E257" s="426"/>
      <c r="F257" s="426"/>
      <c r="G257" s="426"/>
      <c r="H257" s="426"/>
      <c r="I257" s="426"/>
    </row>
    <row r="258" spans="3:9" s="9" customFormat="1">
      <c r="C258" s="426"/>
      <c r="D258" s="426"/>
      <c r="E258" s="426"/>
      <c r="F258" s="426"/>
      <c r="G258" s="426"/>
      <c r="H258" s="426"/>
      <c r="I258" s="426"/>
    </row>
    <row r="259" spans="3:9" s="9" customFormat="1">
      <c r="C259" s="426"/>
      <c r="D259" s="426"/>
      <c r="E259" s="426"/>
      <c r="F259" s="426"/>
      <c r="G259" s="426"/>
      <c r="H259" s="426"/>
      <c r="I259" s="426"/>
    </row>
    <row r="260" spans="3:9" s="9" customFormat="1">
      <c r="C260" s="426"/>
      <c r="D260" s="426"/>
      <c r="E260" s="426"/>
      <c r="F260" s="426"/>
      <c r="G260" s="426"/>
      <c r="H260" s="426"/>
      <c r="I260" s="426"/>
    </row>
    <row r="261" spans="3:9" s="9" customFormat="1">
      <c r="C261" s="426"/>
      <c r="D261" s="426"/>
      <c r="E261" s="426"/>
      <c r="F261" s="426"/>
      <c r="G261" s="426"/>
      <c r="H261" s="426"/>
      <c r="I261" s="426"/>
    </row>
    <row r="262" spans="3:9" s="9" customFormat="1">
      <c r="C262" s="426"/>
      <c r="D262" s="426"/>
      <c r="E262" s="426"/>
      <c r="F262" s="426"/>
      <c r="G262" s="426"/>
      <c r="H262" s="426"/>
      <c r="I262" s="426"/>
    </row>
    <row r="263" spans="3:9" s="9" customFormat="1">
      <c r="C263" s="426"/>
      <c r="D263" s="426"/>
      <c r="E263" s="426"/>
      <c r="F263" s="426"/>
      <c r="G263" s="426"/>
      <c r="H263" s="426"/>
      <c r="I263" s="426"/>
    </row>
    <row r="264" spans="3:9" s="9" customFormat="1">
      <c r="C264" s="426"/>
      <c r="D264" s="426"/>
      <c r="E264" s="426"/>
      <c r="F264" s="426"/>
      <c r="G264" s="426"/>
      <c r="H264" s="426"/>
      <c r="I264" s="426"/>
    </row>
    <row r="265" spans="3:9" s="9" customFormat="1">
      <c r="C265" s="426"/>
      <c r="D265" s="426"/>
      <c r="E265" s="426"/>
      <c r="F265" s="426"/>
      <c r="G265" s="426"/>
      <c r="H265" s="426"/>
      <c r="I265" s="426"/>
    </row>
    <row r="266" spans="3:9" s="9" customFormat="1">
      <c r="C266" s="426"/>
      <c r="D266" s="426"/>
      <c r="E266" s="426"/>
      <c r="F266" s="426"/>
      <c r="G266" s="426"/>
      <c r="H266" s="426"/>
      <c r="I266" s="426"/>
    </row>
    <row r="267" spans="3:9" s="9" customFormat="1">
      <c r="C267" s="426"/>
      <c r="D267" s="426"/>
      <c r="E267" s="426"/>
      <c r="F267" s="426"/>
      <c r="G267" s="426"/>
      <c r="H267" s="426"/>
      <c r="I267" s="426"/>
    </row>
    <row r="268" spans="3:9" s="9" customFormat="1">
      <c r="C268" s="426"/>
      <c r="D268" s="426"/>
      <c r="E268" s="426"/>
      <c r="F268" s="426"/>
      <c r="G268" s="426"/>
      <c r="H268" s="426"/>
      <c r="I268" s="426"/>
    </row>
    <row r="269" spans="3:9" s="9" customFormat="1">
      <c r="C269" s="426"/>
      <c r="D269" s="426"/>
      <c r="E269" s="426"/>
      <c r="F269" s="426"/>
      <c r="G269" s="426"/>
      <c r="H269" s="426"/>
      <c r="I269" s="426"/>
    </row>
    <row r="270" spans="3:9" s="9" customFormat="1">
      <c r="C270" s="426"/>
      <c r="D270" s="426"/>
      <c r="E270" s="426"/>
      <c r="F270" s="426"/>
      <c r="G270" s="426"/>
      <c r="H270" s="426"/>
      <c r="I270" s="426"/>
    </row>
    <row r="271" spans="3:9" s="9" customFormat="1">
      <c r="C271" s="426"/>
      <c r="D271" s="426"/>
      <c r="E271" s="426"/>
      <c r="F271" s="426"/>
      <c r="G271" s="426"/>
      <c r="H271" s="426"/>
      <c r="I271" s="426"/>
    </row>
    <row r="272" spans="3:9" s="9" customFormat="1">
      <c r="C272" s="426"/>
      <c r="D272" s="426"/>
      <c r="E272" s="426"/>
      <c r="F272" s="426"/>
      <c r="G272" s="426"/>
      <c r="H272" s="426"/>
      <c r="I272" s="426"/>
    </row>
    <row r="273" spans="3:9" s="9" customFormat="1">
      <c r="C273" s="426"/>
      <c r="D273" s="426"/>
      <c r="E273" s="426"/>
      <c r="F273" s="426"/>
      <c r="G273" s="426"/>
      <c r="H273" s="426"/>
      <c r="I273" s="426"/>
    </row>
    <row r="274" spans="3:9" s="9" customFormat="1">
      <c r="C274" s="426"/>
      <c r="D274" s="426"/>
      <c r="E274" s="426"/>
      <c r="F274" s="426"/>
      <c r="G274" s="426"/>
      <c r="H274" s="426"/>
      <c r="I274" s="426"/>
    </row>
    <row r="275" spans="3:9" s="9" customFormat="1">
      <c r="C275" s="426"/>
      <c r="D275" s="426"/>
      <c r="E275" s="426"/>
      <c r="F275" s="426"/>
      <c r="G275" s="426"/>
      <c r="H275" s="426"/>
      <c r="I275" s="426"/>
    </row>
    <row r="276" spans="3:9" s="9" customFormat="1">
      <c r="C276" s="426"/>
      <c r="D276" s="426"/>
      <c r="E276" s="426"/>
      <c r="F276" s="426"/>
      <c r="G276" s="426"/>
      <c r="H276" s="426"/>
      <c r="I276" s="426"/>
    </row>
    <row r="277" spans="3:9" s="9" customFormat="1">
      <c r="C277" s="426"/>
      <c r="D277" s="426"/>
      <c r="E277" s="426"/>
      <c r="F277" s="426"/>
      <c r="G277" s="426"/>
      <c r="H277" s="426"/>
      <c r="I277" s="426"/>
    </row>
    <row r="278" spans="3:9" s="9" customFormat="1">
      <c r="C278" s="426"/>
      <c r="D278" s="426"/>
      <c r="E278" s="426"/>
      <c r="F278" s="426"/>
      <c r="G278" s="426"/>
      <c r="H278" s="426"/>
      <c r="I278" s="426"/>
    </row>
    <row r="279" spans="3:9" s="9" customFormat="1">
      <c r="C279" s="426"/>
      <c r="D279" s="426"/>
      <c r="E279" s="426"/>
      <c r="F279" s="426"/>
      <c r="G279" s="426"/>
      <c r="H279" s="426"/>
      <c r="I279" s="426"/>
    </row>
    <row r="280" spans="3:9" s="9" customFormat="1">
      <c r="C280" s="426"/>
      <c r="D280" s="426"/>
      <c r="E280" s="426"/>
      <c r="F280" s="426"/>
      <c r="G280" s="426"/>
      <c r="H280" s="426"/>
      <c r="I280" s="426"/>
    </row>
    <row r="281" spans="3:9" s="9" customFormat="1">
      <c r="C281" s="426"/>
      <c r="D281" s="426"/>
      <c r="E281" s="426"/>
      <c r="F281" s="426"/>
      <c r="G281" s="426"/>
      <c r="H281" s="426"/>
      <c r="I281" s="426"/>
    </row>
    <row r="282" spans="3:9" s="9" customFormat="1">
      <c r="C282" s="426"/>
      <c r="D282" s="426"/>
      <c r="E282" s="426"/>
      <c r="F282" s="426"/>
      <c r="G282" s="426"/>
      <c r="H282" s="426"/>
      <c r="I282" s="426"/>
    </row>
    <row r="283" spans="3:9" s="9" customFormat="1">
      <c r="C283" s="426"/>
      <c r="D283" s="426"/>
      <c r="E283" s="426"/>
      <c r="F283" s="426"/>
      <c r="G283" s="426"/>
      <c r="H283" s="426"/>
      <c r="I283" s="426"/>
    </row>
    <row r="284" spans="3:9" s="9" customFormat="1">
      <c r="C284" s="426"/>
      <c r="D284" s="426"/>
      <c r="E284" s="426"/>
      <c r="F284" s="426"/>
      <c r="G284" s="426"/>
      <c r="H284" s="426"/>
      <c r="I284" s="426"/>
    </row>
    <row r="285" spans="3:9" s="9" customFormat="1">
      <c r="C285" s="426"/>
      <c r="D285" s="426"/>
      <c r="E285" s="426"/>
      <c r="F285" s="426"/>
      <c r="G285" s="426"/>
      <c r="H285" s="426"/>
      <c r="I285" s="426"/>
    </row>
    <row r="286" spans="3:9" s="9" customFormat="1">
      <c r="C286" s="426"/>
      <c r="D286" s="426"/>
      <c r="E286" s="426"/>
      <c r="F286" s="426"/>
      <c r="G286" s="426"/>
      <c r="H286" s="426"/>
      <c r="I286" s="426"/>
    </row>
    <row r="287" spans="3:9" s="9" customFormat="1">
      <c r="C287" s="426"/>
      <c r="D287" s="426"/>
      <c r="E287" s="426"/>
      <c r="F287" s="426"/>
      <c r="G287" s="426"/>
      <c r="H287" s="426"/>
      <c r="I287" s="426"/>
    </row>
    <row r="288" spans="3:9" s="9" customFormat="1">
      <c r="C288" s="426"/>
      <c r="D288" s="426"/>
      <c r="E288" s="426"/>
      <c r="F288" s="426"/>
      <c r="G288" s="426"/>
      <c r="H288" s="426"/>
      <c r="I288" s="426"/>
    </row>
    <row r="289" spans="3:9" s="9" customFormat="1">
      <c r="C289" s="426"/>
      <c r="D289" s="426"/>
      <c r="E289" s="426"/>
      <c r="F289" s="426"/>
      <c r="G289" s="426"/>
      <c r="H289" s="426"/>
      <c r="I289" s="426"/>
    </row>
    <row r="290" spans="3:9" s="9" customFormat="1">
      <c r="C290" s="426"/>
      <c r="D290" s="426"/>
      <c r="E290" s="426"/>
      <c r="F290" s="426"/>
      <c r="G290" s="426"/>
      <c r="H290" s="426"/>
      <c r="I290" s="426"/>
    </row>
    <row r="291" spans="3:9" s="9" customFormat="1">
      <c r="C291" s="426"/>
      <c r="D291" s="426"/>
      <c r="E291" s="426"/>
      <c r="F291" s="426"/>
      <c r="G291" s="426"/>
      <c r="H291" s="426"/>
      <c r="I291" s="426"/>
    </row>
    <row r="292" spans="3:9" s="9" customFormat="1">
      <c r="C292" s="426"/>
      <c r="D292" s="426"/>
      <c r="E292" s="426"/>
      <c r="F292" s="426"/>
      <c r="G292" s="426"/>
      <c r="H292" s="426"/>
      <c r="I292" s="426"/>
    </row>
    <row r="293" spans="3:9" s="9" customFormat="1">
      <c r="C293" s="426"/>
      <c r="D293" s="426"/>
      <c r="E293" s="426"/>
      <c r="F293" s="426"/>
      <c r="G293" s="426"/>
      <c r="H293" s="426"/>
      <c r="I293" s="426"/>
    </row>
    <row r="294" spans="3:9" s="9" customFormat="1">
      <c r="C294" s="426"/>
      <c r="D294" s="426"/>
      <c r="E294" s="426"/>
      <c r="F294" s="426"/>
      <c r="G294" s="426"/>
      <c r="H294" s="426"/>
      <c r="I294" s="426"/>
    </row>
    <row r="295" spans="3:9" s="9" customFormat="1">
      <c r="C295" s="426"/>
      <c r="D295" s="426"/>
      <c r="E295" s="426"/>
      <c r="F295" s="426"/>
      <c r="G295" s="426"/>
      <c r="H295" s="426"/>
      <c r="I295" s="426"/>
    </row>
    <row r="296" spans="3:9" s="9" customFormat="1">
      <c r="C296" s="426"/>
      <c r="D296" s="426"/>
      <c r="E296" s="426"/>
      <c r="F296" s="426"/>
      <c r="G296" s="426"/>
      <c r="H296" s="426"/>
      <c r="I296" s="426"/>
    </row>
    <row r="297" spans="3:9" s="9" customFormat="1">
      <c r="C297" s="426"/>
      <c r="D297" s="426"/>
      <c r="E297" s="426"/>
      <c r="F297" s="426"/>
      <c r="G297" s="426"/>
      <c r="H297" s="426"/>
      <c r="I297" s="426"/>
    </row>
    <row r="298" spans="3:9" s="9" customFormat="1">
      <c r="C298" s="426"/>
      <c r="D298" s="426"/>
      <c r="E298" s="426"/>
      <c r="F298" s="426"/>
      <c r="G298" s="426"/>
      <c r="H298" s="426"/>
      <c r="I298" s="426"/>
    </row>
    <row r="299" spans="3:9" s="9" customFormat="1">
      <c r="C299" s="426"/>
      <c r="D299" s="426"/>
      <c r="E299" s="426"/>
      <c r="F299" s="426"/>
      <c r="G299" s="426"/>
      <c r="H299" s="426"/>
      <c r="I299" s="426"/>
    </row>
    <row r="300" spans="3:9" s="9" customFormat="1">
      <c r="C300" s="426"/>
      <c r="D300" s="426"/>
      <c r="E300" s="426"/>
      <c r="F300" s="426"/>
      <c r="G300" s="426"/>
      <c r="H300" s="426"/>
      <c r="I300" s="426"/>
    </row>
    <row r="301" spans="3:9" s="9" customFormat="1">
      <c r="C301" s="426"/>
      <c r="D301" s="426"/>
      <c r="E301" s="426"/>
      <c r="F301" s="426"/>
      <c r="G301" s="426"/>
      <c r="H301" s="426"/>
      <c r="I301" s="426"/>
    </row>
    <row r="302" spans="3:9" s="9" customFormat="1">
      <c r="C302" s="426"/>
      <c r="D302" s="426"/>
      <c r="E302" s="426"/>
      <c r="F302" s="426"/>
      <c r="G302" s="426"/>
      <c r="H302" s="426"/>
      <c r="I302" s="426"/>
    </row>
    <row r="303" spans="3:9" s="9" customFormat="1">
      <c r="C303" s="426"/>
      <c r="D303" s="426"/>
      <c r="E303" s="426"/>
      <c r="F303" s="426"/>
      <c r="G303" s="426"/>
      <c r="H303" s="426"/>
      <c r="I303" s="426"/>
    </row>
    <row r="304" spans="3:9" s="9" customFormat="1">
      <c r="C304" s="426"/>
      <c r="D304" s="426"/>
      <c r="E304" s="426"/>
      <c r="F304" s="426"/>
      <c r="G304" s="426"/>
      <c r="H304" s="426"/>
      <c r="I304" s="426"/>
    </row>
    <row r="305" spans="3:9" s="9" customFormat="1">
      <c r="C305" s="426"/>
      <c r="D305" s="426"/>
      <c r="E305" s="426"/>
      <c r="F305" s="426"/>
      <c r="G305" s="426"/>
      <c r="H305" s="426"/>
      <c r="I305" s="426"/>
    </row>
    <row r="306" spans="3:9" s="9" customFormat="1">
      <c r="C306" s="426"/>
      <c r="D306" s="426"/>
      <c r="E306" s="426"/>
      <c r="F306" s="426"/>
      <c r="G306" s="426"/>
      <c r="H306" s="426"/>
      <c r="I306" s="426"/>
    </row>
    <row r="307" spans="3:9" s="9" customFormat="1">
      <c r="C307" s="426"/>
      <c r="D307" s="426"/>
      <c r="E307" s="426"/>
      <c r="F307" s="426"/>
      <c r="G307" s="426"/>
      <c r="H307" s="426"/>
      <c r="I307" s="426"/>
    </row>
    <row r="308" spans="3:9" s="9" customFormat="1">
      <c r="C308" s="426"/>
      <c r="D308" s="426"/>
      <c r="E308" s="426"/>
      <c r="F308" s="426"/>
      <c r="G308" s="426"/>
      <c r="H308" s="426"/>
      <c r="I308" s="426"/>
    </row>
    <row r="309" spans="3:9" s="9" customFormat="1">
      <c r="C309" s="426"/>
      <c r="D309" s="426"/>
      <c r="E309" s="426"/>
      <c r="F309" s="426"/>
      <c r="G309" s="426"/>
      <c r="H309" s="426"/>
      <c r="I309" s="426"/>
    </row>
    <row r="310" spans="3:9" s="9" customFormat="1">
      <c r="C310" s="426"/>
      <c r="D310" s="426"/>
      <c r="E310" s="426"/>
      <c r="F310" s="426"/>
      <c r="G310" s="426"/>
      <c r="H310" s="426"/>
      <c r="I310" s="426"/>
    </row>
    <row r="311" spans="3:9" s="9" customFormat="1">
      <c r="C311" s="426"/>
      <c r="D311" s="426"/>
      <c r="E311" s="426"/>
      <c r="F311" s="426"/>
      <c r="G311" s="426"/>
      <c r="H311" s="426"/>
      <c r="I311" s="426"/>
    </row>
    <row r="312" spans="3:9" s="9" customFormat="1">
      <c r="C312" s="426"/>
      <c r="D312" s="426"/>
      <c r="E312" s="426"/>
      <c r="F312" s="426"/>
      <c r="G312" s="426"/>
      <c r="H312" s="426"/>
      <c r="I312" s="426"/>
    </row>
    <row r="313" spans="3:9" s="9" customFormat="1">
      <c r="C313" s="426"/>
      <c r="D313" s="426"/>
      <c r="E313" s="426"/>
      <c r="F313" s="426"/>
      <c r="G313" s="426"/>
      <c r="H313" s="426"/>
      <c r="I313" s="426"/>
    </row>
    <row r="314" spans="3:9" s="9" customFormat="1">
      <c r="C314" s="426"/>
      <c r="D314" s="426"/>
      <c r="E314" s="426"/>
      <c r="F314" s="426"/>
      <c r="G314" s="426"/>
      <c r="H314" s="426"/>
      <c r="I314" s="426"/>
    </row>
    <row r="315" spans="3:9" s="9" customFormat="1">
      <c r="C315" s="426"/>
      <c r="D315" s="426"/>
      <c r="E315" s="426"/>
      <c r="F315" s="426"/>
      <c r="G315" s="426"/>
      <c r="H315" s="426"/>
      <c r="I315" s="426"/>
    </row>
    <row r="316" spans="3:9" s="9" customFormat="1">
      <c r="C316" s="426"/>
      <c r="D316" s="426"/>
      <c r="E316" s="426"/>
      <c r="F316" s="426"/>
      <c r="G316" s="426"/>
      <c r="H316" s="426"/>
      <c r="I316" s="426"/>
    </row>
    <row r="317" spans="3:9" s="9" customFormat="1">
      <c r="C317" s="426"/>
      <c r="D317" s="426"/>
      <c r="E317" s="426"/>
      <c r="F317" s="426"/>
      <c r="G317" s="426"/>
      <c r="H317" s="426"/>
      <c r="I317" s="426"/>
    </row>
    <row r="318" spans="3:9" s="9" customFormat="1">
      <c r="C318" s="426"/>
      <c r="D318" s="426"/>
      <c r="E318" s="426"/>
      <c r="F318" s="426"/>
      <c r="G318" s="426"/>
      <c r="H318" s="426"/>
      <c r="I318" s="426"/>
    </row>
    <row r="319" spans="3:9" s="9" customFormat="1">
      <c r="C319" s="426"/>
      <c r="D319" s="426"/>
      <c r="E319" s="426"/>
      <c r="F319" s="426"/>
      <c r="G319" s="426"/>
      <c r="H319" s="426"/>
      <c r="I319" s="426"/>
    </row>
    <row r="320" spans="3:9" s="9" customFormat="1">
      <c r="C320" s="426"/>
      <c r="D320" s="426"/>
      <c r="E320" s="426"/>
      <c r="F320" s="426"/>
      <c r="G320" s="426"/>
      <c r="H320" s="426"/>
      <c r="I320" s="426"/>
    </row>
    <row r="321" spans="3:9" s="9" customFormat="1">
      <c r="C321" s="426"/>
      <c r="D321" s="426"/>
      <c r="E321" s="426"/>
      <c r="F321" s="426"/>
      <c r="G321" s="426"/>
      <c r="H321" s="426"/>
      <c r="I321" s="426"/>
    </row>
    <row r="322" spans="3:9" s="9" customFormat="1">
      <c r="C322" s="426"/>
      <c r="D322" s="426"/>
      <c r="E322" s="426"/>
      <c r="F322" s="426"/>
      <c r="G322" s="426"/>
      <c r="H322" s="426"/>
      <c r="I322" s="426"/>
    </row>
    <row r="323" spans="3:9" s="9" customFormat="1">
      <c r="C323" s="426"/>
      <c r="D323" s="426"/>
      <c r="E323" s="426"/>
      <c r="F323" s="426"/>
      <c r="G323" s="426"/>
      <c r="H323" s="426"/>
      <c r="I323" s="426"/>
    </row>
    <row r="324" spans="3:9" s="9" customFormat="1">
      <c r="C324" s="426"/>
      <c r="D324" s="426"/>
      <c r="E324" s="426"/>
      <c r="F324" s="426"/>
      <c r="G324" s="426"/>
      <c r="H324" s="426"/>
      <c r="I324" s="426"/>
    </row>
    <row r="325" spans="3:9" s="9" customFormat="1">
      <c r="C325" s="426"/>
      <c r="D325" s="426"/>
      <c r="E325" s="426"/>
      <c r="F325" s="426"/>
      <c r="G325" s="426"/>
      <c r="H325" s="426"/>
      <c r="I325" s="426"/>
    </row>
    <row r="326" spans="3:9" s="9" customFormat="1">
      <c r="C326" s="426"/>
      <c r="D326" s="426"/>
      <c r="E326" s="426"/>
      <c r="F326" s="426"/>
      <c r="G326" s="426"/>
      <c r="H326" s="426"/>
      <c r="I326" s="426"/>
    </row>
    <row r="327" spans="3:9" s="9" customFormat="1">
      <c r="C327" s="426"/>
      <c r="D327" s="426"/>
      <c r="E327" s="426"/>
      <c r="F327" s="426"/>
      <c r="G327" s="426"/>
      <c r="H327" s="426"/>
      <c r="I327" s="426"/>
    </row>
    <row r="328" spans="3:9" s="9" customFormat="1">
      <c r="C328" s="426"/>
      <c r="D328" s="426"/>
      <c r="E328" s="426"/>
      <c r="F328" s="426"/>
      <c r="G328" s="426"/>
      <c r="H328" s="426"/>
      <c r="I328" s="426"/>
    </row>
    <row r="329" spans="3:9" s="9" customFormat="1">
      <c r="C329" s="426"/>
      <c r="D329" s="426"/>
      <c r="E329" s="426"/>
      <c r="F329" s="426"/>
      <c r="G329" s="426"/>
      <c r="H329" s="426"/>
      <c r="I329" s="426"/>
    </row>
    <row r="330" spans="3:9" s="9" customFormat="1">
      <c r="C330" s="426"/>
      <c r="D330" s="426"/>
      <c r="E330" s="426"/>
      <c r="F330" s="426"/>
      <c r="G330" s="426"/>
      <c r="H330" s="426"/>
      <c r="I330" s="426"/>
    </row>
    <row r="331" spans="3:9" s="9" customFormat="1">
      <c r="C331" s="426"/>
      <c r="D331" s="426"/>
      <c r="E331" s="426"/>
      <c r="F331" s="426"/>
      <c r="G331" s="426"/>
      <c r="H331" s="426"/>
      <c r="I331" s="426"/>
    </row>
    <row r="332" spans="3:9" s="9" customFormat="1">
      <c r="C332" s="426"/>
      <c r="D332" s="426"/>
      <c r="E332" s="426"/>
      <c r="F332" s="426"/>
      <c r="G332" s="426"/>
      <c r="H332" s="426"/>
      <c r="I332" s="426"/>
    </row>
    <row r="333" spans="3:9" s="9" customFormat="1">
      <c r="C333" s="426"/>
      <c r="D333" s="426"/>
      <c r="E333" s="426"/>
      <c r="F333" s="426"/>
      <c r="G333" s="426"/>
      <c r="H333" s="426"/>
      <c r="I333" s="426"/>
    </row>
    <row r="334" spans="3:9" s="9" customFormat="1">
      <c r="C334" s="426"/>
      <c r="D334" s="426"/>
      <c r="E334" s="426"/>
      <c r="F334" s="426"/>
      <c r="G334" s="426"/>
      <c r="H334" s="426"/>
      <c r="I334" s="426"/>
    </row>
    <row r="335" spans="3:9" s="9" customFormat="1">
      <c r="C335" s="426"/>
      <c r="D335" s="426"/>
      <c r="E335" s="426"/>
      <c r="F335" s="426"/>
      <c r="G335" s="426"/>
      <c r="H335" s="426"/>
      <c r="I335" s="426"/>
    </row>
    <row r="336" spans="3:9" s="9" customFormat="1">
      <c r="C336" s="426"/>
      <c r="D336" s="426"/>
      <c r="E336" s="426"/>
      <c r="F336" s="426"/>
      <c r="G336" s="426"/>
      <c r="H336" s="426"/>
      <c r="I336" s="426"/>
    </row>
    <row r="337" spans="3:9" s="9" customFormat="1">
      <c r="C337" s="426"/>
      <c r="D337" s="426"/>
      <c r="E337" s="426"/>
      <c r="F337" s="426"/>
      <c r="G337" s="426"/>
      <c r="H337" s="426"/>
      <c r="I337" s="426"/>
    </row>
    <row r="338" spans="3:9" s="9" customFormat="1">
      <c r="C338" s="426"/>
      <c r="D338" s="426"/>
      <c r="E338" s="426"/>
      <c r="F338" s="426"/>
      <c r="G338" s="426"/>
      <c r="H338" s="426"/>
      <c r="I338" s="426"/>
    </row>
    <row r="339" spans="3:9" s="9" customFormat="1">
      <c r="C339" s="426"/>
      <c r="D339" s="426"/>
      <c r="E339" s="426"/>
      <c r="F339" s="426"/>
      <c r="G339" s="426"/>
      <c r="H339" s="426"/>
      <c r="I339" s="426"/>
    </row>
    <row r="340" spans="3:9" s="9" customFormat="1">
      <c r="C340" s="426"/>
      <c r="D340" s="426"/>
      <c r="E340" s="426"/>
      <c r="F340" s="426"/>
      <c r="G340" s="426"/>
      <c r="H340" s="426"/>
      <c r="I340" s="426"/>
    </row>
    <row r="341" spans="3:9" s="9" customFormat="1">
      <c r="C341" s="426"/>
      <c r="D341" s="426"/>
      <c r="E341" s="426"/>
      <c r="F341" s="426"/>
      <c r="G341" s="426"/>
      <c r="H341" s="426"/>
      <c r="I341" s="426"/>
    </row>
    <row r="342" spans="3:9" s="9" customFormat="1">
      <c r="C342" s="426"/>
      <c r="D342" s="426"/>
      <c r="E342" s="426"/>
      <c r="F342" s="426"/>
      <c r="G342" s="426"/>
      <c r="H342" s="426"/>
      <c r="I342" s="426"/>
    </row>
    <row r="343" spans="3:9" s="9" customFormat="1">
      <c r="C343" s="426"/>
      <c r="D343" s="426"/>
      <c r="E343" s="426"/>
      <c r="F343" s="426"/>
      <c r="G343" s="426"/>
      <c r="H343" s="426"/>
      <c r="I343" s="426"/>
    </row>
    <row r="344" spans="3:9" s="9" customFormat="1">
      <c r="C344" s="426"/>
      <c r="D344" s="426"/>
      <c r="E344" s="426"/>
      <c r="F344" s="426"/>
      <c r="G344" s="426"/>
      <c r="H344" s="426"/>
      <c r="I344" s="426"/>
    </row>
    <row r="345" spans="3:9" s="9" customFormat="1">
      <c r="C345" s="426"/>
      <c r="D345" s="426"/>
      <c r="E345" s="426"/>
      <c r="F345" s="426"/>
      <c r="G345" s="426"/>
      <c r="H345" s="426"/>
      <c r="I345" s="426"/>
    </row>
    <row r="346" spans="3:9" s="9" customFormat="1">
      <c r="C346" s="426"/>
      <c r="D346" s="426"/>
      <c r="E346" s="426"/>
      <c r="F346" s="426"/>
      <c r="G346" s="426"/>
      <c r="H346" s="426"/>
      <c r="I346" s="426"/>
    </row>
    <row r="347" spans="3:9" s="9" customFormat="1">
      <c r="C347" s="426"/>
      <c r="D347" s="426"/>
      <c r="E347" s="426"/>
      <c r="F347" s="426"/>
      <c r="G347" s="426"/>
      <c r="H347" s="426"/>
      <c r="I347" s="426"/>
    </row>
    <row r="348" spans="3:9" s="9" customFormat="1">
      <c r="C348" s="426"/>
      <c r="D348" s="426"/>
      <c r="E348" s="426"/>
      <c r="F348" s="426"/>
      <c r="G348" s="426"/>
      <c r="H348" s="426"/>
      <c r="I348" s="426"/>
    </row>
    <row r="349" spans="3:9" s="9" customFormat="1">
      <c r="C349" s="426"/>
      <c r="D349" s="426"/>
      <c r="E349" s="426"/>
      <c r="F349" s="426"/>
      <c r="G349" s="426"/>
      <c r="H349" s="426"/>
      <c r="I349" s="426"/>
    </row>
    <row r="350" spans="3:9" s="9" customFormat="1">
      <c r="C350" s="426"/>
      <c r="D350" s="426"/>
      <c r="E350" s="426"/>
      <c r="F350" s="426"/>
      <c r="G350" s="426"/>
      <c r="H350" s="426"/>
      <c r="I350" s="426"/>
    </row>
    <row r="351" spans="3:9" s="9" customFormat="1">
      <c r="C351" s="426"/>
      <c r="D351" s="426"/>
      <c r="E351" s="426"/>
      <c r="F351" s="426"/>
      <c r="G351" s="426"/>
      <c r="H351" s="426"/>
      <c r="I351" s="426"/>
    </row>
    <row r="352" spans="3:9" s="9" customFormat="1">
      <c r="C352" s="426"/>
      <c r="D352" s="426"/>
      <c r="E352" s="426"/>
      <c r="F352" s="426"/>
      <c r="G352" s="426"/>
      <c r="H352" s="426"/>
      <c r="I352" s="426"/>
    </row>
    <row r="353" spans="3:9" s="9" customFormat="1">
      <c r="C353" s="426"/>
      <c r="D353" s="426"/>
      <c r="E353" s="426"/>
      <c r="F353" s="426"/>
      <c r="G353" s="426"/>
      <c r="H353" s="426"/>
      <c r="I353" s="426"/>
    </row>
    <row r="354" spans="3:9" s="9" customFormat="1">
      <c r="C354" s="426"/>
      <c r="D354" s="426"/>
      <c r="E354" s="426"/>
      <c r="F354" s="426"/>
      <c r="G354" s="426"/>
      <c r="H354" s="426"/>
      <c r="I354" s="426"/>
    </row>
    <row r="355" spans="3:9" s="9" customFormat="1">
      <c r="C355" s="426"/>
      <c r="D355" s="426"/>
      <c r="E355" s="426"/>
      <c r="F355" s="426"/>
      <c r="G355" s="426"/>
      <c r="H355" s="426"/>
      <c r="I355" s="426"/>
    </row>
    <row r="356" spans="3:9" s="9" customFormat="1">
      <c r="C356" s="426"/>
      <c r="D356" s="426"/>
      <c r="E356" s="426"/>
      <c r="F356" s="426"/>
      <c r="G356" s="426"/>
      <c r="H356" s="426"/>
      <c r="I356" s="426"/>
    </row>
    <row r="357" spans="3:9" s="9" customFormat="1">
      <c r="C357" s="426"/>
      <c r="D357" s="426"/>
      <c r="E357" s="426"/>
      <c r="F357" s="426"/>
      <c r="G357" s="426"/>
      <c r="H357" s="426"/>
      <c r="I357" s="426"/>
    </row>
    <row r="358" spans="3:9" s="9" customFormat="1">
      <c r="C358" s="426"/>
      <c r="D358" s="426"/>
      <c r="E358" s="426"/>
      <c r="F358" s="426"/>
      <c r="G358" s="426"/>
      <c r="H358" s="426"/>
      <c r="I358" s="426"/>
    </row>
    <row r="359" spans="3:9" s="9" customFormat="1">
      <c r="C359" s="426"/>
      <c r="D359" s="426"/>
      <c r="E359" s="426"/>
      <c r="F359" s="426"/>
      <c r="G359" s="426"/>
      <c r="H359" s="426"/>
      <c r="I359" s="426"/>
    </row>
    <row r="360" spans="3:9" s="9" customFormat="1">
      <c r="C360" s="426"/>
      <c r="D360" s="426"/>
      <c r="E360" s="426"/>
      <c r="F360" s="426"/>
      <c r="G360" s="426"/>
      <c r="H360" s="426"/>
      <c r="I360" s="426"/>
    </row>
    <row r="361" spans="3:9" s="9" customFormat="1">
      <c r="C361" s="426"/>
      <c r="D361" s="426"/>
      <c r="E361" s="426"/>
      <c r="F361" s="426"/>
      <c r="G361" s="426"/>
      <c r="H361" s="426"/>
      <c r="I361" s="426"/>
    </row>
    <row r="362" spans="3:9" s="9" customFormat="1">
      <c r="C362" s="426"/>
      <c r="D362" s="426"/>
      <c r="E362" s="426"/>
      <c r="F362" s="426"/>
      <c r="G362" s="426"/>
      <c r="H362" s="426"/>
      <c r="I362" s="426"/>
    </row>
    <row r="363" spans="3:9" s="9" customFormat="1">
      <c r="C363" s="426"/>
      <c r="D363" s="426"/>
      <c r="E363" s="426"/>
      <c r="F363" s="426"/>
      <c r="G363" s="426"/>
      <c r="H363" s="426"/>
      <c r="I363" s="426"/>
    </row>
    <row r="364" spans="3:9" s="9" customFormat="1">
      <c r="C364" s="426"/>
      <c r="D364" s="426"/>
      <c r="E364" s="426"/>
      <c r="F364" s="426"/>
      <c r="G364" s="426"/>
      <c r="H364" s="426"/>
      <c r="I364" s="426"/>
    </row>
    <row r="365" spans="3:9" s="9" customFormat="1">
      <c r="C365" s="426"/>
      <c r="D365" s="426"/>
      <c r="E365" s="426"/>
      <c r="F365" s="426"/>
      <c r="G365" s="426"/>
      <c r="H365" s="426"/>
      <c r="I365" s="426"/>
    </row>
    <row r="366" spans="3:9" s="9" customFormat="1">
      <c r="C366" s="426"/>
      <c r="D366" s="426"/>
      <c r="E366" s="426"/>
      <c r="F366" s="426"/>
      <c r="G366" s="426"/>
      <c r="H366" s="426"/>
      <c r="I366" s="426"/>
    </row>
    <row r="367" spans="3:9" s="9" customFormat="1">
      <c r="C367" s="426"/>
      <c r="D367" s="426"/>
      <c r="E367" s="426"/>
      <c r="F367" s="426"/>
      <c r="G367" s="426"/>
      <c r="H367" s="426"/>
      <c r="I367" s="426"/>
    </row>
    <row r="368" spans="3:9" s="9" customFormat="1">
      <c r="C368" s="426"/>
      <c r="D368" s="426"/>
      <c r="E368" s="426"/>
      <c r="F368" s="426"/>
      <c r="G368" s="426"/>
      <c r="H368" s="426"/>
      <c r="I368" s="426"/>
    </row>
    <row r="369" spans="3:9" s="9" customFormat="1">
      <c r="C369" s="426"/>
      <c r="D369" s="426"/>
      <c r="E369" s="426"/>
      <c r="F369" s="426"/>
      <c r="G369" s="426"/>
      <c r="H369" s="426"/>
      <c r="I369" s="426"/>
    </row>
    <row r="370" spans="3:9" s="9" customFormat="1">
      <c r="C370" s="426"/>
      <c r="D370" s="426"/>
      <c r="E370" s="426"/>
      <c r="F370" s="426"/>
      <c r="G370" s="426"/>
      <c r="H370" s="426"/>
      <c r="I370" s="426"/>
    </row>
    <row r="371" spans="3:9" s="9" customFormat="1">
      <c r="C371" s="426"/>
      <c r="D371" s="426"/>
      <c r="E371" s="426"/>
      <c r="F371" s="426"/>
      <c r="G371" s="426"/>
      <c r="H371" s="426"/>
      <c r="I371" s="426"/>
    </row>
    <row r="372" spans="3:9" s="9" customFormat="1">
      <c r="C372" s="426"/>
      <c r="D372" s="426"/>
      <c r="E372" s="426"/>
      <c r="F372" s="426"/>
      <c r="G372" s="426"/>
      <c r="H372" s="426"/>
      <c r="I372" s="426"/>
    </row>
    <row r="373" spans="3:9" s="9" customFormat="1">
      <c r="C373" s="426"/>
      <c r="D373" s="426"/>
      <c r="E373" s="426"/>
      <c r="F373" s="426"/>
      <c r="G373" s="426"/>
      <c r="H373" s="426"/>
      <c r="I373" s="426"/>
    </row>
    <row r="374" spans="3:9" s="9" customFormat="1">
      <c r="C374" s="426"/>
      <c r="D374" s="426"/>
      <c r="E374" s="426"/>
      <c r="F374" s="426"/>
      <c r="G374" s="426"/>
      <c r="H374" s="426"/>
      <c r="I374" s="426"/>
    </row>
    <row r="375" spans="3:9" s="9" customFormat="1">
      <c r="C375" s="426"/>
      <c r="D375" s="426"/>
      <c r="E375" s="426"/>
      <c r="F375" s="426"/>
      <c r="G375" s="426"/>
      <c r="H375" s="426"/>
      <c r="I375" s="426"/>
    </row>
    <row r="376" spans="3:9" s="9" customFormat="1">
      <c r="C376" s="426"/>
      <c r="D376" s="426"/>
      <c r="E376" s="426"/>
      <c r="F376" s="426"/>
      <c r="G376" s="426"/>
      <c r="H376" s="426"/>
      <c r="I376" s="426"/>
    </row>
    <row r="377" spans="3:9" s="9" customFormat="1">
      <c r="C377" s="426"/>
      <c r="D377" s="426"/>
      <c r="E377" s="426"/>
      <c r="F377" s="426"/>
      <c r="G377" s="426"/>
      <c r="H377" s="426"/>
      <c r="I377" s="426"/>
    </row>
    <row r="378" spans="3:9" s="9" customFormat="1">
      <c r="C378" s="426"/>
      <c r="D378" s="426"/>
      <c r="E378" s="426"/>
      <c r="F378" s="426"/>
      <c r="G378" s="426"/>
      <c r="H378" s="426"/>
      <c r="I378" s="426"/>
    </row>
    <row r="379" spans="3:9" s="9" customFormat="1">
      <c r="C379" s="426"/>
      <c r="D379" s="426"/>
      <c r="E379" s="426"/>
      <c r="F379" s="426"/>
      <c r="G379" s="426"/>
      <c r="H379" s="426"/>
      <c r="I379" s="426"/>
    </row>
    <row r="380" spans="3:9" s="9" customFormat="1">
      <c r="C380" s="426"/>
      <c r="D380" s="426"/>
      <c r="E380" s="426"/>
      <c r="F380" s="426"/>
      <c r="G380" s="426"/>
      <c r="H380" s="426"/>
      <c r="I380" s="426"/>
    </row>
    <row r="381" spans="3:9" s="9" customFormat="1">
      <c r="C381" s="426"/>
      <c r="D381" s="426"/>
      <c r="E381" s="426"/>
      <c r="F381" s="426"/>
      <c r="G381" s="426"/>
      <c r="H381" s="426"/>
      <c r="I381" s="426"/>
    </row>
    <row r="382" spans="3:9" s="9" customFormat="1">
      <c r="C382" s="426"/>
      <c r="D382" s="426"/>
      <c r="E382" s="426"/>
      <c r="F382" s="426"/>
      <c r="G382" s="426"/>
      <c r="H382" s="426"/>
      <c r="I382" s="426"/>
    </row>
    <row r="383" spans="3:9" s="9" customFormat="1">
      <c r="C383" s="426"/>
      <c r="D383" s="426"/>
      <c r="E383" s="426"/>
      <c r="F383" s="426"/>
      <c r="G383" s="426"/>
      <c r="H383" s="426"/>
      <c r="I383" s="426"/>
    </row>
    <row r="384" spans="3:9" s="9" customFormat="1">
      <c r="C384" s="426"/>
      <c r="D384" s="426"/>
      <c r="E384" s="426"/>
      <c r="F384" s="426"/>
      <c r="G384" s="426"/>
      <c r="H384" s="426"/>
      <c r="I384" s="426"/>
    </row>
    <row r="385" spans="3:9" s="9" customFormat="1">
      <c r="C385" s="426"/>
      <c r="D385" s="426"/>
      <c r="E385" s="426"/>
      <c r="F385" s="426"/>
      <c r="G385" s="426"/>
      <c r="H385" s="426"/>
      <c r="I385" s="426"/>
    </row>
    <row r="386" spans="3:9" s="9" customFormat="1">
      <c r="C386" s="426"/>
      <c r="D386" s="426"/>
      <c r="E386" s="426"/>
      <c r="F386" s="426"/>
      <c r="G386" s="426"/>
      <c r="H386" s="426"/>
      <c r="I386" s="426"/>
    </row>
    <row r="387" spans="3:9" s="9" customFormat="1">
      <c r="C387" s="426"/>
      <c r="D387" s="426"/>
      <c r="E387" s="426"/>
      <c r="F387" s="426"/>
      <c r="G387" s="426"/>
      <c r="H387" s="426"/>
      <c r="I387" s="426"/>
    </row>
    <row r="388" spans="3:9" s="9" customFormat="1">
      <c r="C388" s="426"/>
      <c r="D388" s="426"/>
      <c r="E388" s="426"/>
      <c r="F388" s="426"/>
      <c r="G388" s="426"/>
      <c r="H388" s="426"/>
      <c r="I388" s="426"/>
    </row>
    <row r="389" spans="3:9" s="9" customFormat="1">
      <c r="C389" s="426"/>
      <c r="D389" s="426"/>
      <c r="E389" s="426"/>
      <c r="F389" s="426"/>
      <c r="G389" s="426"/>
      <c r="H389" s="426"/>
      <c r="I389" s="426"/>
    </row>
    <row r="390" spans="3:9" s="9" customFormat="1">
      <c r="C390" s="426"/>
      <c r="D390" s="426"/>
      <c r="E390" s="426"/>
      <c r="F390" s="426"/>
      <c r="G390" s="426"/>
      <c r="H390" s="426"/>
      <c r="I390" s="426"/>
    </row>
    <row r="391" spans="3:9" s="9" customFormat="1">
      <c r="C391" s="426"/>
      <c r="D391" s="426"/>
      <c r="E391" s="426"/>
      <c r="F391" s="426"/>
      <c r="G391" s="426"/>
      <c r="H391" s="426"/>
      <c r="I391" s="426"/>
    </row>
    <row r="392" spans="3:9" s="9" customFormat="1">
      <c r="C392" s="426"/>
      <c r="D392" s="426"/>
      <c r="E392" s="426"/>
      <c r="F392" s="426"/>
      <c r="G392" s="426"/>
      <c r="H392" s="426"/>
      <c r="I392" s="426"/>
    </row>
    <row r="393" spans="3:9" s="9" customFormat="1">
      <c r="C393" s="426"/>
      <c r="D393" s="426"/>
      <c r="E393" s="426"/>
      <c r="F393" s="426"/>
      <c r="G393" s="426"/>
      <c r="H393" s="426"/>
      <c r="I393" s="426"/>
    </row>
    <row r="394" spans="3:9" s="9" customFormat="1">
      <c r="C394" s="426"/>
      <c r="D394" s="426"/>
      <c r="E394" s="426"/>
      <c r="F394" s="426"/>
      <c r="G394" s="426"/>
      <c r="H394" s="426"/>
      <c r="I394" s="426"/>
    </row>
    <row r="395" spans="3:9" s="9" customFormat="1">
      <c r="C395" s="426"/>
      <c r="D395" s="426"/>
      <c r="E395" s="426"/>
      <c r="F395" s="426"/>
      <c r="G395" s="426"/>
      <c r="H395" s="426"/>
      <c r="I395" s="426"/>
    </row>
    <row r="396" spans="3:9" s="9" customFormat="1">
      <c r="C396" s="426"/>
      <c r="D396" s="426"/>
      <c r="E396" s="426"/>
      <c r="F396" s="426"/>
      <c r="G396" s="426"/>
      <c r="H396" s="426"/>
      <c r="I396" s="426"/>
    </row>
    <row r="397" spans="3:9" s="9" customFormat="1">
      <c r="C397" s="426"/>
      <c r="D397" s="426"/>
      <c r="E397" s="426"/>
      <c r="F397" s="426"/>
      <c r="G397" s="426"/>
      <c r="H397" s="426"/>
      <c r="I397" s="426"/>
    </row>
    <row r="398" spans="3:9" s="9" customFormat="1">
      <c r="C398" s="426"/>
      <c r="D398" s="426"/>
      <c r="E398" s="426"/>
      <c r="F398" s="426"/>
      <c r="G398" s="426"/>
      <c r="H398" s="426"/>
      <c r="I398" s="426"/>
    </row>
    <row r="399" spans="3:9" s="9" customFormat="1">
      <c r="C399" s="426"/>
      <c r="D399" s="426"/>
      <c r="E399" s="426"/>
      <c r="F399" s="426"/>
      <c r="G399" s="426"/>
      <c r="H399" s="426"/>
      <c r="I399" s="426"/>
    </row>
    <row r="400" spans="3:9" s="9" customFormat="1">
      <c r="C400" s="426"/>
      <c r="D400" s="426"/>
      <c r="E400" s="426"/>
      <c r="F400" s="426"/>
      <c r="G400" s="426"/>
      <c r="H400" s="426"/>
      <c r="I400" s="426"/>
    </row>
    <row r="401" spans="3:9" s="9" customFormat="1">
      <c r="C401" s="426"/>
      <c r="D401" s="426"/>
      <c r="E401" s="426"/>
      <c r="F401" s="426"/>
      <c r="G401" s="426"/>
      <c r="H401" s="426"/>
      <c r="I401" s="426"/>
    </row>
    <row r="402" spans="3:9" s="9" customFormat="1">
      <c r="C402" s="426"/>
      <c r="D402" s="426"/>
      <c r="E402" s="426"/>
      <c r="F402" s="426"/>
      <c r="G402" s="426"/>
      <c r="H402" s="426"/>
      <c r="I402" s="426"/>
    </row>
    <row r="403" spans="3:9" s="9" customFormat="1">
      <c r="C403" s="426"/>
      <c r="D403" s="426"/>
      <c r="E403" s="426"/>
      <c r="F403" s="426"/>
      <c r="G403" s="426"/>
      <c r="H403" s="426"/>
      <c r="I403" s="426"/>
    </row>
    <row r="404" spans="3:9" s="9" customFormat="1">
      <c r="C404" s="426"/>
      <c r="D404" s="426"/>
      <c r="E404" s="426"/>
      <c r="F404" s="426"/>
      <c r="G404" s="426"/>
      <c r="H404" s="426"/>
      <c r="I404" s="426"/>
    </row>
    <row r="405" spans="3:9" s="9" customFormat="1">
      <c r="C405" s="426"/>
      <c r="D405" s="426"/>
      <c r="E405" s="426"/>
      <c r="F405" s="426"/>
      <c r="G405" s="426"/>
      <c r="H405" s="426"/>
      <c r="I405" s="426"/>
    </row>
    <row r="406" spans="3:9" s="9" customFormat="1">
      <c r="C406" s="426"/>
      <c r="D406" s="426"/>
      <c r="E406" s="426"/>
      <c r="F406" s="426"/>
      <c r="G406" s="426"/>
      <c r="H406" s="426"/>
      <c r="I406" s="426"/>
    </row>
    <row r="407" spans="3:9" s="9" customFormat="1">
      <c r="C407" s="426"/>
      <c r="D407" s="426"/>
      <c r="E407" s="426"/>
      <c r="F407" s="426"/>
      <c r="G407" s="426"/>
      <c r="H407" s="426"/>
      <c r="I407" s="426"/>
    </row>
    <row r="408" spans="3:9" s="9" customFormat="1">
      <c r="C408" s="426"/>
      <c r="D408" s="426"/>
      <c r="E408" s="426"/>
      <c r="F408" s="426"/>
      <c r="G408" s="426"/>
      <c r="H408" s="426"/>
      <c r="I408" s="426"/>
    </row>
    <row r="409" spans="3:9" s="9" customFormat="1">
      <c r="C409" s="426"/>
      <c r="D409" s="426"/>
      <c r="E409" s="426"/>
      <c r="F409" s="426"/>
      <c r="G409" s="426"/>
      <c r="H409" s="426"/>
      <c r="I409" s="426"/>
    </row>
    <row r="410" spans="3:9" s="9" customFormat="1">
      <c r="C410" s="426"/>
      <c r="D410" s="426"/>
      <c r="E410" s="426"/>
      <c r="F410" s="426"/>
      <c r="G410" s="426"/>
      <c r="H410" s="426"/>
      <c r="I410" s="426"/>
    </row>
    <row r="411" spans="3:9" s="9" customFormat="1">
      <c r="C411" s="426"/>
      <c r="D411" s="426"/>
      <c r="E411" s="426"/>
      <c r="F411" s="426"/>
      <c r="G411" s="426"/>
      <c r="H411" s="426"/>
      <c r="I411" s="426"/>
    </row>
    <row r="412" spans="3:9" s="9" customFormat="1">
      <c r="C412" s="426"/>
      <c r="D412" s="426"/>
      <c r="E412" s="426"/>
      <c r="F412" s="426"/>
      <c r="G412" s="426"/>
      <c r="H412" s="426"/>
      <c r="I412" s="426"/>
    </row>
    <row r="413" spans="3:9" s="9" customFormat="1">
      <c r="C413" s="426"/>
      <c r="D413" s="426"/>
      <c r="E413" s="426"/>
      <c r="F413" s="426"/>
      <c r="G413" s="426"/>
      <c r="H413" s="426"/>
      <c r="I413" s="426"/>
    </row>
    <row r="414" spans="3:9" s="9" customFormat="1">
      <c r="C414" s="426"/>
      <c r="D414" s="426"/>
      <c r="E414" s="426"/>
      <c r="F414" s="426"/>
      <c r="G414" s="426"/>
      <c r="H414" s="426"/>
      <c r="I414" s="426"/>
    </row>
    <row r="415" spans="3:9" s="9" customFormat="1">
      <c r="C415" s="426"/>
      <c r="D415" s="426"/>
      <c r="E415" s="426"/>
      <c r="F415" s="426"/>
      <c r="G415" s="426"/>
      <c r="H415" s="426"/>
      <c r="I415" s="426"/>
    </row>
    <row r="416" spans="3:9" s="9" customFormat="1">
      <c r="C416" s="426"/>
      <c r="D416" s="426"/>
      <c r="E416" s="426"/>
      <c r="F416" s="426"/>
      <c r="G416" s="426"/>
      <c r="H416" s="426"/>
      <c r="I416" s="426"/>
    </row>
    <row r="417" spans="3:9" s="9" customFormat="1">
      <c r="C417" s="426"/>
      <c r="D417" s="426"/>
      <c r="E417" s="426"/>
      <c r="F417" s="426"/>
      <c r="G417" s="426"/>
      <c r="H417" s="426"/>
      <c r="I417" s="426"/>
    </row>
    <row r="418" spans="3:9" s="9" customFormat="1">
      <c r="C418" s="426"/>
      <c r="D418" s="426"/>
      <c r="E418" s="426"/>
      <c r="F418" s="426"/>
      <c r="G418" s="426"/>
      <c r="H418" s="426"/>
      <c r="I418" s="426"/>
    </row>
    <row r="419" spans="3:9" s="9" customFormat="1">
      <c r="C419" s="426"/>
      <c r="D419" s="426"/>
      <c r="E419" s="426"/>
      <c r="F419" s="426"/>
      <c r="G419" s="426"/>
      <c r="H419" s="426"/>
      <c r="I419" s="426"/>
    </row>
    <row r="420" spans="3:9" s="9" customFormat="1">
      <c r="C420" s="426"/>
      <c r="D420" s="426"/>
      <c r="E420" s="426"/>
      <c r="F420" s="426"/>
      <c r="G420" s="426"/>
      <c r="H420" s="426"/>
      <c r="I420" s="426"/>
    </row>
    <row r="421" spans="3:9" s="9" customFormat="1">
      <c r="C421" s="426"/>
      <c r="D421" s="426"/>
      <c r="E421" s="426"/>
      <c r="F421" s="426"/>
      <c r="G421" s="426"/>
      <c r="H421" s="426"/>
      <c r="I421" s="426"/>
    </row>
    <row r="422" spans="3:9" s="9" customFormat="1">
      <c r="C422" s="426"/>
      <c r="D422" s="426"/>
      <c r="E422" s="426"/>
      <c r="F422" s="426"/>
      <c r="G422" s="426"/>
      <c r="H422" s="426"/>
      <c r="I422" s="426"/>
    </row>
    <row r="423" spans="3:9" s="9" customFormat="1">
      <c r="C423" s="426"/>
      <c r="D423" s="426"/>
      <c r="E423" s="426"/>
      <c r="F423" s="426"/>
      <c r="G423" s="426"/>
      <c r="H423" s="426"/>
      <c r="I423" s="426"/>
    </row>
    <row r="424" spans="3:9" s="9" customFormat="1">
      <c r="C424" s="426"/>
      <c r="D424" s="426"/>
      <c r="E424" s="426"/>
      <c r="F424" s="426"/>
      <c r="G424" s="426"/>
      <c r="H424" s="426"/>
      <c r="I424" s="426"/>
    </row>
    <row r="425" spans="3:9" s="9" customFormat="1">
      <c r="C425" s="426"/>
      <c r="D425" s="426"/>
      <c r="E425" s="426"/>
      <c r="F425" s="426"/>
      <c r="G425" s="426"/>
      <c r="H425" s="426"/>
      <c r="I425" s="426"/>
    </row>
    <row r="426" spans="3:9" s="9" customFormat="1">
      <c r="C426" s="426"/>
      <c r="D426" s="426"/>
      <c r="E426" s="426"/>
      <c r="F426" s="426"/>
      <c r="G426" s="426"/>
      <c r="H426" s="426"/>
      <c r="I426" s="426"/>
    </row>
    <row r="427" spans="3:9" s="9" customFormat="1">
      <c r="C427" s="426"/>
      <c r="D427" s="426"/>
      <c r="E427" s="426"/>
      <c r="F427" s="426"/>
      <c r="G427" s="426"/>
      <c r="H427" s="426"/>
      <c r="I427" s="426"/>
    </row>
    <row r="428" spans="3:9" s="9" customFormat="1">
      <c r="C428" s="426"/>
      <c r="D428" s="426"/>
      <c r="E428" s="426"/>
      <c r="F428" s="426"/>
      <c r="G428" s="426"/>
      <c r="H428" s="426"/>
      <c r="I428" s="426"/>
    </row>
    <row r="429" spans="3:9" s="9" customFormat="1">
      <c r="C429" s="426"/>
      <c r="D429" s="426"/>
      <c r="E429" s="426"/>
      <c r="F429" s="426"/>
      <c r="G429" s="426"/>
      <c r="H429" s="426"/>
      <c r="I429" s="426"/>
    </row>
    <row r="430" spans="3:9" s="9" customFormat="1">
      <c r="C430" s="426"/>
      <c r="D430" s="426"/>
      <c r="E430" s="426"/>
      <c r="F430" s="426"/>
      <c r="G430" s="426"/>
      <c r="H430" s="426"/>
      <c r="I430" s="426"/>
    </row>
    <row r="431" spans="3:9" s="9" customFormat="1">
      <c r="C431" s="426"/>
      <c r="D431" s="426"/>
      <c r="E431" s="426"/>
      <c r="F431" s="426"/>
      <c r="G431" s="426"/>
      <c r="H431" s="426"/>
      <c r="I431" s="426"/>
    </row>
    <row r="432" spans="3:9" s="9" customFormat="1">
      <c r="C432" s="426"/>
      <c r="D432" s="426"/>
      <c r="E432" s="426"/>
      <c r="F432" s="426"/>
      <c r="G432" s="426"/>
      <c r="H432" s="426"/>
      <c r="I432" s="426"/>
    </row>
    <row r="433" spans="3:9" s="9" customFormat="1">
      <c r="C433" s="426"/>
      <c r="D433" s="426"/>
      <c r="E433" s="426"/>
      <c r="F433" s="426"/>
      <c r="G433" s="426"/>
      <c r="H433" s="426"/>
      <c r="I433" s="426"/>
    </row>
    <row r="434" spans="3:9" s="9" customFormat="1">
      <c r="C434" s="426"/>
      <c r="D434" s="426"/>
      <c r="E434" s="426"/>
      <c r="F434" s="426"/>
      <c r="G434" s="426"/>
      <c r="H434" s="426"/>
      <c r="I434" s="426"/>
    </row>
    <row r="435" spans="3:9" s="9" customFormat="1">
      <c r="C435" s="426"/>
      <c r="D435" s="426"/>
      <c r="E435" s="426"/>
      <c r="F435" s="426"/>
      <c r="G435" s="426"/>
      <c r="H435" s="426"/>
      <c r="I435" s="426"/>
    </row>
    <row r="436" spans="3:9" s="9" customFormat="1">
      <c r="C436" s="426"/>
      <c r="D436" s="426"/>
      <c r="E436" s="426"/>
      <c r="F436" s="426"/>
      <c r="G436" s="426"/>
      <c r="H436" s="426"/>
      <c r="I436" s="426"/>
    </row>
    <row r="437" spans="3:9" s="9" customFormat="1">
      <c r="C437" s="426"/>
      <c r="D437" s="426"/>
      <c r="E437" s="426"/>
      <c r="F437" s="426"/>
      <c r="G437" s="426"/>
      <c r="H437" s="426"/>
      <c r="I437" s="426"/>
    </row>
    <row r="438" spans="3:9" s="9" customFormat="1">
      <c r="C438" s="426"/>
      <c r="D438" s="426"/>
      <c r="E438" s="426"/>
      <c r="F438" s="426"/>
      <c r="G438" s="426"/>
      <c r="H438" s="426"/>
      <c r="I438" s="426"/>
    </row>
    <row r="439" spans="3:9" s="9" customFormat="1">
      <c r="C439" s="426"/>
      <c r="D439" s="426"/>
      <c r="E439" s="426"/>
      <c r="F439" s="426"/>
      <c r="G439" s="426"/>
      <c r="H439" s="426"/>
      <c r="I439" s="426"/>
    </row>
    <row r="440" spans="3:9" s="9" customFormat="1">
      <c r="C440" s="426"/>
      <c r="D440" s="426"/>
      <c r="E440" s="426"/>
      <c r="F440" s="426"/>
      <c r="G440" s="426"/>
      <c r="H440" s="426"/>
      <c r="I440" s="426"/>
    </row>
    <row r="441" spans="3:9" s="9" customFormat="1">
      <c r="C441" s="426"/>
      <c r="D441" s="426"/>
      <c r="E441" s="426"/>
      <c r="F441" s="426"/>
      <c r="G441" s="426"/>
      <c r="H441" s="426"/>
      <c r="I441" s="426"/>
    </row>
    <row r="442" spans="3:9" s="9" customFormat="1">
      <c r="C442" s="426"/>
      <c r="D442" s="426"/>
      <c r="E442" s="426"/>
      <c r="F442" s="426"/>
      <c r="G442" s="426"/>
      <c r="H442" s="426"/>
      <c r="I442" s="426"/>
    </row>
    <row r="443" spans="3:9" s="9" customFormat="1">
      <c r="C443" s="426"/>
      <c r="D443" s="426"/>
      <c r="E443" s="426"/>
      <c r="F443" s="426"/>
      <c r="G443" s="426"/>
      <c r="H443" s="426"/>
      <c r="I443" s="426"/>
    </row>
    <row r="444" spans="3:9" s="9" customFormat="1">
      <c r="C444" s="426"/>
      <c r="D444" s="426"/>
      <c r="E444" s="426"/>
      <c r="F444" s="426"/>
      <c r="G444" s="426"/>
      <c r="H444" s="426"/>
      <c r="I444" s="426"/>
    </row>
    <row r="445" spans="3:9" s="9" customFormat="1">
      <c r="C445" s="426"/>
      <c r="D445" s="426"/>
      <c r="E445" s="426"/>
      <c r="F445" s="426"/>
      <c r="G445" s="426"/>
      <c r="H445" s="426"/>
      <c r="I445" s="426"/>
    </row>
    <row r="446" spans="3:9" s="9" customFormat="1">
      <c r="C446" s="426"/>
      <c r="D446" s="426"/>
      <c r="E446" s="426"/>
      <c r="F446" s="426"/>
      <c r="G446" s="426"/>
      <c r="H446" s="426"/>
      <c r="I446" s="426"/>
    </row>
    <row r="447" spans="3:9" s="9" customFormat="1">
      <c r="C447" s="426"/>
      <c r="D447" s="426"/>
      <c r="E447" s="426"/>
      <c r="F447" s="426"/>
      <c r="G447" s="426"/>
      <c r="H447" s="426"/>
      <c r="I447" s="426"/>
    </row>
    <row r="448" spans="3:9" s="9" customFormat="1">
      <c r="C448" s="426"/>
      <c r="D448" s="426"/>
      <c r="E448" s="426"/>
      <c r="F448" s="426"/>
      <c r="G448" s="426"/>
      <c r="H448" s="426"/>
      <c r="I448" s="426"/>
    </row>
    <row r="449" spans="3:9" s="9" customFormat="1">
      <c r="C449" s="426"/>
      <c r="D449" s="426"/>
      <c r="E449" s="426"/>
      <c r="F449" s="426"/>
      <c r="G449" s="426"/>
      <c r="H449" s="426"/>
      <c r="I449" s="426"/>
    </row>
    <row r="450" spans="3:9" s="9" customFormat="1">
      <c r="C450" s="426"/>
      <c r="D450" s="426"/>
      <c r="E450" s="426"/>
      <c r="F450" s="426"/>
      <c r="G450" s="426"/>
      <c r="H450" s="426"/>
      <c r="I450" s="426"/>
    </row>
    <row r="451" spans="3:9" s="9" customFormat="1">
      <c r="C451" s="426"/>
      <c r="D451" s="426"/>
      <c r="E451" s="426"/>
      <c r="F451" s="426"/>
      <c r="G451" s="426"/>
      <c r="H451" s="426"/>
      <c r="I451" s="426"/>
    </row>
    <row r="452" spans="3:9" s="9" customFormat="1">
      <c r="C452" s="426"/>
      <c r="D452" s="426"/>
      <c r="E452" s="426"/>
      <c r="F452" s="426"/>
      <c r="G452" s="426"/>
      <c r="H452" s="426"/>
      <c r="I452" s="426"/>
    </row>
    <row r="453" spans="3:9" s="9" customFormat="1">
      <c r="C453" s="426"/>
      <c r="D453" s="426"/>
      <c r="E453" s="426"/>
      <c r="F453" s="426"/>
      <c r="G453" s="426"/>
      <c r="H453" s="426"/>
      <c r="I453" s="426"/>
    </row>
    <row r="454" spans="3:9" s="9" customFormat="1">
      <c r="C454" s="426"/>
      <c r="D454" s="426"/>
      <c r="E454" s="426"/>
      <c r="F454" s="426"/>
      <c r="G454" s="426"/>
      <c r="H454" s="426"/>
      <c r="I454" s="426"/>
    </row>
    <row r="455" spans="3:9" s="9" customFormat="1">
      <c r="C455" s="426"/>
      <c r="D455" s="426"/>
      <c r="E455" s="426"/>
      <c r="F455" s="426"/>
      <c r="G455" s="426"/>
      <c r="H455" s="426"/>
      <c r="I455" s="426"/>
    </row>
    <row r="456" spans="3:9" s="9" customFormat="1">
      <c r="C456" s="426"/>
      <c r="D456" s="426"/>
      <c r="E456" s="426"/>
      <c r="F456" s="426"/>
      <c r="G456" s="426"/>
      <c r="H456" s="426"/>
      <c r="I456" s="426"/>
    </row>
    <row r="457" spans="3:9" s="9" customFormat="1">
      <c r="C457" s="426"/>
      <c r="D457" s="426"/>
      <c r="E457" s="426"/>
      <c r="F457" s="426"/>
      <c r="G457" s="426"/>
      <c r="H457" s="426"/>
      <c r="I457" s="426"/>
    </row>
    <row r="458" spans="3:9" s="9" customFormat="1">
      <c r="C458" s="426"/>
      <c r="D458" s="426"/>
      <c r="E458" s="426"/>
      <c r="F458" s="426"/>
      <c r="G458" s="426"/>
      <c r="H458" s="426"/>
      <c r="I458" s="426"/>
    </row>
    <row r="459" spans="3:9" s="9" customFormat="1">
      <c r="C459" s="426"/>
      <c r="D459" s="426"/>
      <c r="E459" s="426"/>
      <c r="F459" s="426"/>
      <c r="G459" s="426"/>
      <c r="H459" s="426"/>
      <c r="I459" s="426"/>
    </row>
    <row r="460" spans="3:9" s="9" customFormat="1">
      <c r="C460" s="426"/>
      <c r="D460" s="426"/>
      <c r="E460" s="426"/>
      <c r="F460" s="426"/>
      <c r="G460" s="426"/>
      <c r="H460" s="426"/>
      <c r="I460" s="426"/>
    </row>
    <row r="461" spans="3:9" s="9" customFormat="1">
      <c r="C461" s="426"/>
      <c r="D461" s="426"/>
      <c r="E461" s="426"/>
      <c r="F461" s="426"/>
      <c r="G461" s="426"/>
      <c r="H461" s="426"/>
      <c r="I461" s="426"/>
    </row>
    <row r="462" spans="3:9" s="9" customFormat="1">
      <c r="C462" s="426"/>
      <c r="D462" s="426"/>
      <c r="E462" s="426"/>
      <c r="F462" s="426"/>
      <c r="G462" s="426"/>
      <c r="H462" s="426"/>
      <c r="I462" s="426"/>
    </row>
    <row r="463" spans="3:9" s="9" customFormat="1">
      <c r="C463" s="426"/>
      <c r="D463" s="426"/>
      <c r="E463" s="426"/>
      <c r="F463" s="426"/>
      <c r="G463" s="426"/>
      <c r="H463" s="426"/>
      <c r="I463" s="426"/>
    </row>
    <row r="464" spans="3:9" s="9" customFormat="1">
      <c r="C464" s="426"/>
      <c r="D464" s="426"/>
      <c r="E464" s="426"/>
      <c r="F464" s="426"/>
      <c r="G464" s="426"/>
      <c r="H464" s="426"/>
      <c r="I464" s="426"/>
    </row>
    <row r="465" spans="3:9" s="9" customFormat="1">
      <c r="C465" s="426"/>
      <c r="D465" s="426"/>
      <c r="E465" s="426"/>
      <c r="F465" s="426"/>
      <c r="G465" s="426"/>
      <c r="H465" s="426"/>
      <c r="I465" s="426"/>
    </row>
    <row r="466" spans="3:9" s="9" customFormat="1">
      <c r="C466" s="426"/>
      <c r="D466" s="426"/>
      <c r="E466" s="426"/>
      <c r="F466" s="426"/>
      <c r="G466" s="426"/>
      <c r="H466" s="426"/>
      <c r="I466" s="426"/>
    </row>
    <row r="467" spans="3:9" s="9" customFormat="1">
      <c r="C467" s="426"/>
      <c r="D467" s="426"/>
      <c r="E467" s="426"/>
      <c r="F467" s="426"/>
      <c r="G467" s="426"/>
      <c r="H467" s="426"/>
      <c r="I467" s="426"/>
    </row>
    <row r="468" spans="3:9" s="9" customFormat="1">
      <c r="C468" s="426"/>
      <c r="D468" s="426"/>
      <c r="E468" s="426"/>
      <c r="F468" s="426"/>
      <c r="G468" s="426"/>
      <c r="H468" s="426"/>
      <c r="I468" s="426"/>
    </row>
    <row r="469" spans="3:9" s="9" customFormat="1">
      <c r="C469" s="426"/>
      <c r="D469" s="426"/>
      <c r="E469" s="426"/>
      <c r="F469" s="426"/>
      <c r="G469" s="426"/>
      <c r="H469" s="426"/>
      <c r="I469" s="426"/>
    </row>
    <row r="470" spans="3:9" s="9" customFormat="1">
      <c r="C470" s="426"/>
      <c r="D470" s="426"/>
      <c r="E470" s="426"/>
      <c r="F470" s="426"/>
      <c r="G470" s="426"/>
      <c r="H470" s="426"/>
      <c r="I470" s="426"/>
    </row>
    <row r="471" spans="3:9" s="9" customFormat="1">
      <c r="C471" s="426"/>
      <c r="D471" s="426"/>
      <c r="E471" s="426"/>
      <c r="F471" s="426"/>
      <c r="G471" s="426"/>
      <c r="H471" s="426"/>
      <c r="I471" s="426"/>
    </row>
    <row r="472" spans="3:9" s="9" customFormat="1">
      <c r="C472" s="426"/>
      <c r="D472" s="426"/>
      <c r="E472" s="426"/>
      <c r="F472" s="426"/>
      <c r="G472" s="426"/>
      <c r="H472" s="426"/>
      <c r="I472" s="426"/>
    </row>
    <row r="473" spans="3:9" s="9" customFormat="1">
      <c r="C473" s="426"/>
      <c r="D473" s="426"/>
      <c r="E473" s="426"/>
      <c r="F473" s="426"/>
      <c r="G473" s="426"/>
      <c r="H473" s="426"/>
      <c r="I473" s="426"/>
    </row>
    <row r="474" spans="3:9" s="9" customFormat="1">
      <c r="C474" s="426"/>
      <c r="D474" s="426"/>
      <c r="E474" s="426"/>
      <c r="F474" s="426"/>
      <c r="G474" s="426"/>
      <c r="H474" s="426"/>
      <c r="I474" s="426"/>
    </row>
    <row r="475" spans="3:9" s="9" customFormat="1">
      <c r="C475" s="426"/>
      <c r="D475" s="426"/>
      <c r="E475" s="426"/>
      <c r="F475" s="426"/>
      <c r="G475" s="426"/>
      <c r="H475" s="426"/>
      <c r="I475" s="426"/>
    </row>
    <row r="476" spans="3:9" s="9" customFormat="1">
      <c r="C476" s="426"/>
      <c r="D476" s="426"/>
      <c r="E476" s="426"/>
      <c r="F476" s="426"/>
      <c r="G476" s="426"/>
      <c r="H476" s="426"/>
      <c r="I476" s="426"/>
    </row>
    <row r="477" spans="3:9" s="9" customFormat="1">
      <c r="C477" s="426"/>
      <c r="D477" s="426"/>
      <c r="E477" s="426"/>
      <c r="F477" s="426"/>
      <c r="G477" s="426"/>
      <c r="H477" s="426"/>
      <c r="I477" s="426"/>
    </row>
    <row r="478" spans="3:9" s="9" customFormat="1">
      <c r="C478" s="426"/>
      <c r="D478" s="426"/>
      <c r="E478" s="426"/>
      <c r="F478" s="426"/>
      <c r="G478" s="426"/>
      <c r="H478" s="426"/>
      <c r="I478" s="426"/>
    </row>
    <row r="479" spans="3:9" s="9" customFormat="1">
      <c r="C479" s="426"/>
      <c r="D479" s="426"/>
      <c r="E479" s="426"/>
      <c r="F479" s="426"/>
      <c r="G479" s="426"/>
      <c r="H479" s="426"/>
      <c r="I479" s="426"/>
    </row>
    <row r="480" spans="3:9" s="9" customFormat="1">
      <c r="C480" s="426"/>
      <c r="D480" s="426"/>
      <c r="E480" s="426"/>
      <c r="F480" s="426"/>
      <c r="G480" s="426"/>
      <c r="H480" s="426"/>
      <c r="I480" s="426"/>
    </row>
    <row r="481" spans="3:9" s="9" customFormat="1">
      <c r="C481" s="426"/>
      <c r="D481" s="426"/>
      <c r="E481" s="426"/>
      <c r="F481" s="426"/>
      <c r="G481" s="426"/>
      <c r="H481" s="426"/>
      <c r="I481" s="426"/>
    </row>
    <row r="482" spans="3:9" s="9" customFormat="1">
      <c r="C482" s="426"/>
      <c r="D482" s="426"/>
      <c r="E482" s="426"/>
      <c r="F482" s="426"/>
      <c r="G482" s="426"/>
      <c r="H482" s="426"/>
      <c r="I482" s="426"/>
    </row>
    <row r="483" spans="3:9" s="9" customFormat="1">
      <c r="C483" s="426"/>
      <c r="D483" s="426"/>
      <c r="E483" s="426"/>
      <c r="F483" s="426"/>
      <c r="G483" s="426"/>
      <c r="H483" s="426"/>
      <c r="I483" s="426"/>
    </row>
    <row r="484" spans="3:9" s="9" customFormat="1">
      <c r="C484" s="426"/>
      <c r="D484" s="426"/>
      <c r="E484" s="426"/>
      <c r="F484" s="426"/>
      <c r="G484" s="426"/>
      <c r="H484" s="426"/>
      <c r="I484" s="426"/>
    </row>
    <row r="485" spans="3:9" s="9" customFormat="1">
      <c r="C485" s="426"/>
      <c r="D485" s="426"/>
      <c r="E485" s="426"/>
      <c r="F485" s="426"/>
      <c r="G485" s="426"/>
      <c r="H485" s="426"/>
      <c r="I485" s="426"/>
    </row>
    <row r="486" spans="3:9" s="9" customFormat="1">
      <c r="C486" s="426"/>
      <c r="D486" s="426"/>
      <c r="E486" s="426"/>
      <c r="F486" s="426"/>
      <c r="G486" s="426"/>
      <c r="H486" s="426"/>
      <c r="I486" s="426"/>
    </row>
    <row r="487" spans="3:9" s="9" customFormat="1">
      <c r="C487" s="426"/>
      <c r="D487" s="426"/>
      <c r="E487" s="426"/>
      <c r="F487" s="426"/>
      <c r="G487" s="426"/>
      <c r="H487" s="426"/>
      <c r="I487" s="426"/>
    </row>
    <row r="488" spans="3:9" s="9" customFormat="1">
      <c r="C488" s="426"/>
      <c r="D488" s="426"/>
      <c r="E488" s="426"/>
      <c r="F488" s="426"/>
      <c r="G488" s="426"/>
      <c r="H488" s="426"/>
      <c r="I488" s="426"/>
    </row>
    <row r="489" spans="3:9" s="9" customFormat="1">
      <c r="C489" s="426"/>
      <c r="D489" s="426"/>
      <c r="E489" s="426"/>
      <c r="F489" s="426"/>
      <c r="G489" s="426"/>
      <c r="H489" s="426"/>
      <c r="I489" s="426"/>
    </row>
    <row r="490" spans="3:9" s="9" customFormat="1">
      <c r="C490" s="426"/>
      <c r="D490" s="426"/>
      <c r="E490" s="426"/>
      <c r="F490" s="426"/>
      <c r="G490" s="426"/>
      <c r="H490" s="426"/>
      <c r="I490" s="426"/>
    </row>
    <row r="491" spans="3:9" s="9" customFormat="1">
      <c r="C491" s="426"/>
      <c r="D491" s="426"/>
      <c r="E491" s="426"/>
      <c r="F491" s="426"/>
      <c r="G491" s="426"/>
      <c r="H491" s="426"/>
      <c r="I491" s="426"/>
    </row>
    <row r="492" spans="3:9" s="9" customFormat="1">
      <c r="C492" s="426"/>
      <c r="D492" s="426"/>
      <c r="E492" s="426"/>
      <c r="F492" s="426"/>
      <c r="G492" s="426"/>
      <c r="H492" s="426"/>
      <c r="I492" s="426"/>
    </row>
    <row r="493" spans="3:9" s="9" customFormat="1">
      <c r="C493" s="426"/>
      <c r="D493" s="426"/>
      <c r="E493" s="426"/>
      <c r="F493" s="426"/>
      <c r="G493" s="426"/>
      <c r="H493" s="426"/>
      <c r="I493" s="426"/>
    </row>
    <row r="494" spans="3:9" s="9" customFormat="1">
      <c r="C494" s="426"/>
      <c r="D494" s="426"/>
      <c r="E494" s="426"/>
      <c r="F494" s="426"/>
      <c r="G494" s="426"/>
      <c r="H494" s="426"/>
      <c r="I494" s="426"/>
    </row>
    <row r="495" spans="3:9" s="9" customFormat="1">
      <c r="C495" s="426"/>
      <c r="D495" s="426"/>
      <c r="E495" s="426"/>
      <c r="F495" s="426"/>
      <c r="G495" s="426"/>
      <c r="H495" s="426"/>
      <c r="I495" s="426"/>
    </row>
    <row r="496" spans="3:9" s="9" customFormat="1">
      <c r="C496" s="426"/>
      <c r="D496" s="426"/>
      <c r="E496" s="426"/>
      <c r="F496" s="426"/>
      <c r="G496" s="426"/>
      <c r="H496" s="426"/>
      <c r="I496" s="426"/>
    </row>
    <row r="497" spans="3:9" s="9" customFormat="1">
      <c r="C497" s="426"/>
      <c r="D497" s="426"/>
      <c r="E497" s="426"/>
      <c r="F497" s="426"/>
      <c r="G497" s="426"/>
      <c r="H497" s="426"/>
      <c r="I497" s="426"/>
    </row>
    <row r="498" spans="3:9" s="9" customFormat="1">
      <c r="C498" s="426"/>
      <c r="D498" s="426"/>
      <c r="E498" s="426"/>
      <c r="F498" s="426"/>
      <c r="G498" s="426"/>
      <c r="H498" s="426"/>
      <c r="I498" s="426"/>
    </row>
    <row r="499" spans="3:9" s="9" customFormat="1">
      <c r="C499" s="426"/>
      <c r="D499" s="426"/>
      <c r="E499" s="426"/>
      <c r="F499" s="426"/>
      <c r="G499" s="426"/>
      <c r="H499" s="426"/>
      <c r="I499" s="426"/>
    </row>
    <row r="500" spans="3:9" s="9" customFormat="1">
      <c r="C500" s="426"/>
      <c r="D500" s="426"/>
      <c r="E500" s="426"/>
      <c r="F500" s="426"/>
      <c r="G500" s="426"/>
      <c r="H500" s="426"/>
      <c r="I500" s="426"/>
    </row>
    <row r="501" spans="3:9" s="9" customFormat="1">
      <c r="C501" s="426"/>
      <c r="D501" s="426"/>
      <c r="E501" s="426"/>
      <c r="F501" s="426"/>
      <c r="G501" s="426"/>
      <c r="H501" s="426"/>
      <c r="I501" s="426"/>
    </row>
    <row r="502" spans="3:9" s="9" customFormat="1">
      <c r="C502" s="426"/>
      <c r="D502" s="426"/>
      <c r="E502" s="426"/>
      <c r="F502" s="426"/>
      <c r="G502" s="426"/>
      <c r="H502" s="426"/>
      <c r="I502" s="426"/>
    </row>
    <row r="503" spans="3:9" s="9" customFormat="1">
      <c r="C503" s="426"/>
      <c r="D503" s="426"/>
      <c r="E503" s="426"/>
      <c r="F503" s="426"/>
      <c r="G503" s="426"/>
      <c r="H503" s="426"/>
      <c r="I503" s="426"/>
    </row>
    <row r="504" spans="3:9" s="9" customFormat="1">
      <c r="C504" s="426"/>
      <c r="D504" s="426"/>
      <c r="E504" s="426"/>
      <c r="F504" s="426"/>
      <c r="G504" s="426"/>
      <c r="H504" s="426"/>
      <c r="I504" s="426"/>
    </row>
    <row r="505" spans="3:9" s="9" customFormat="1">
      <c r="C505" s="426"/>
      <c r="D505" s="426"/>
      <c r="E505" s="426"/>
      <c r="F505" s="426"/>
      <c r="G505" s="426"/>
      <c r="H505" s="426"/>
      <c r="I505" s="426"/>
    </row>
    <row r="506" spans="3:9" s="9" customFormat="1">
      <c r="C506" s="426"/>
      <c r="D506" s="426"/>
      <c r="E506" s="426"/>
      <c r="F506" s="426"/>
      <c r="G506" s="426"/>
      <c r="H506" s="426"/>
      <c r="I506" s="426"/>
    </row>
    <row r="507" spans="3:9" s="9" customFormat="1">
      <c r="C507" s="426"/>
      <c r="D507" s="426"/>
      <c r="E507" s="426"/>
      <c r="F507" s="426"/>
      <c r="G507" s="426"/>
      <c r="H507" s="426"/>
      <c r="I507" s="426"/>
    </row>
    <row r="508" spans="3:9" s="9" customFormat="1">
      <c r="C508" s="426"/>
      <c r="D508" s="426"/>
      <c r="E508" s="426"/>
      <c r="F508" s="426"/>
      <c r="G508" s="426"/>
      <c r="H508" s="426"/>
      <c r="I508" s="426"/>
    </row>
    <row r="509" spans="3:9" s="9" customFormat="1">
      <c r="C509" s="426"/>
      <c r="D509" s="426"/>
      <c r="E509" s="426"/>
      <c r="F509" s="426"/>
      <c r="G509" s="426"/>
      <c r="H509" s="426"/>
      <c r="I509" s="426"/>
    </row>
    <row r="510" spans="3:9" s="9" customFormat="1">
      <c r="C510" s="426"/>
      <c r="D510" s="426"/>
      <c r="E510" s="426"/>
      <c r="F510" s="426"/>
      <c r="G510" s="426"/>
      <c r="H510" s="426"/>
      <c r="I510" s="426"/>
    </row>
    <row r="511" spans="3:9" s="9" customFormat="1">
      <c r="C511" s="426"/>
      <c r="D511" s="426"/>
      <c r="E511" s="426"/>
      <c r="F511" s="426"/>
      <c r="G511" s="426"/>
      <c r="H511" s="426"/>
      <c r="I511" s="426"/>
    </row>
    <row r="512" spans="3:9" s="9" customFormat="1">
      <c r="C512" s="426"/>
      <c r="D512" s="426"/>
      <c r="E512" s="426"/>
      <c r="F512" s="426"/>
      <c r="G512" s="426"/>
      <c r="H512" s="426"/>
      <c r="I512" s="426"/>
    </row>
    <row r="513" spans="3:9" s="9" customFormat="1">
      <c r="C513" s="426"/>
      <c r="D513" s="426"/>
      <c r="E513" s="426"/>
      <c r="F513" s="426"/>
      <c r="G513" s="426"/>
      <c r="H513" s="426"/>
      <c r="I513" s="426"/>
    </row>
    <row r="514" spans="3:9" s="9" customFormat="1">
      <c r="C514" s="426"/>
      <c r="D514" s="426"/>
      <c r="E514" s="426"/>
      <c r="F514" s="426"/>
      <c r="G514" s="426"/>
      <c r="H514" s="426"/>
      <c r="I514" s="426"/>
    </row>
    <row r="515" spans="3:9" s="9" customFormat="1">
      <c r="C515" s="426"/>
      <c r="D515" s="426"/>
      <c r="E515" s="426"/>
      <c r="F515" s="426"/>
      <c r="G515" s="426"/>
      <c r="H515" s="426"/>
      <c r="I515" s="426"/>
    </row>
    <row r="516" spans="3:9" s="9" customFormat="1">
      <c r="C516" s="426"/>
      <c r="D516" s="426"/>
      <c r="E516" s="426"/>
      <c r="F516" s="426"/>
      <c r="G516" s="426"/>
      <c r="H516" s="426"/>
      <c r="I516" s="426"/>
    </row>
    <row r="517" spans="3:9" s="9" customFormat="1">
      <c r="C517" s="426"/>
      <c r="D517" s="426"/>
      <c r="E517" s="426"/>
      <c r="F517" s="426"/>
      <c r="G517" s="426"/>
      <c r="H517" s="426"/>
      <c r="I517" s="426"/>
    </row>
    <row r="518" spans="3:9" s="9" customFormat="1">
      <c r="C518" s="426"/>
      <c r="D518" s="426"/>
      <c r="E518" s="426"/>
      <c r="F518" s="426"/>
      <c r="G518" s="426"/>
      <c r="H518" s="426"/>
      <c r="I518" s="426"/>
    </row>
    <row r="519" spans="3:9" s="9" customFormat="1">
      <c r="C519" s="426"/>
      <c r="D519" s="426"/>
      <c r="E519" s="426"/>
      <c r="F519" s="426"/>
      <c r="G519" s="426"/>
      <c r="H519" s="426"/>
      <c r="I519" s="426"/>
    </row>
    <row r="520" spans="3:9" s="9" customFormat="1">
      <c r="C520" s="426"/>
      <c r="D520" s="426"/>
      <c r="E520" s="426"/>
      <c r="F520" s="426"/>
      <c r="G520" s="426"/>
      <c r="H520" s="426"/>
      <c r="I520" s="426"/>
    </row>
    <row r="521" spans="3:9" s="9" customFormat="1">
      <c r="C521" s="426"/>
      <c r="D521" s="426"/>
      <c r="E521" s="426"/>
      <c r="F521" s="426"/>
      <c r="G521" s="426"/>
      <c r="H521" s="426"/>
      <c r="I521" s="426"/>
    </row>
    <row r="522" spans="3:9" s="9" customFormat="1">
      <c r="C522" s="426"/>
      <c r="D522" s="426"/>
      <c r="E522" s="426"/>
      <c r="F522" s="426"/>
      <c r="G522" s="426"/>
      <c r="H522" s="426"/>
      <c r="I522" s="426"/>
    </row>
    <row r="523" spans="3:9" s="9" customFormat="1">
      <c r="C523" s="426"/>
      <c r="D523" s="426"/>
      <c r="E523" s="426"/>
      <c r="F523" s="426"/>
      <c r="G523" s="426"/>
      <c r="H523" s="426"/>
      <c r="I523" s="426"/>
    </row>
    <row r="524" spans="3:9" s="9" customFormat="1">
      <c r="C524" s="426"/>
      <c r="D524" s="426"/>
      <c r="E524" s="426"/>
      <c r="F524" s="426"/>
      <c r="G524" s="426"/>
      <c r="H524" s="426"/>
      <c r="I524" s="426"/>
    </row>
    <row r="525" spans="3:9" s="9" customFormat="1">
      <c r="C525" s="426"/>
      <c r="D525" s="426"/>
      <c r="E525" s="426"/>
      <c r="F525" s="426"/>
      <c r="G525" s="426"/>
      <c r="H525" s="426"/>
      <c r="I525" s="426"/>
    </row>
    <row r="526" spans="3:9" s="9" customFormat="1">
      <c r="C526" s="426"/>
      <c r="D526" s="426"/>
      <c r="E526" s="426"/>
      <c r="F526" s="426"/>
      <c r="G526" s="426"/>
      <c r="H526" s="426"/>
      <c r="I526" s="426"/>
    </row>
    <row r="527" spans="3:9" s="9" customFormat="1">
      <c r="C527" s="426"/>
      <c r="D527" s="426"/>
      <c r="E527" s="426"/>
      <c r="F527" s="426"/>
      <c r="G527" s="426"/>
      <c r="H527" s="426"/>
      <c r="I527" s="426"/>
    </row>
    <row r="528" spans="3:9" s="9" customFormat="1">
      <c r="C528" s="426"/>
      <c r="D528" s="426"/>
      <c r="E528" s="426"/>
      <c r="F528" s="426"/>
      <c r="G528" s="426"/>
      <c r="H528" s="426"/>
      <c r="I528" s="426"/>
    </row>
    <row r="529" spans="3:9" s="9" customFormat="1">
      <c r="C529" s="426"/>
      <c r="D529" s="426"/>
      <c r="E529" s="426"/>
      <c r="F529" s="426"/>
      <c r="G529" s="426"/>
      <c r="H529" s="426"/>
      <c r="I529" s="426"/>
    </row>
    <row r="530" spans="3:9" s="9" customFormat="1">
      <c r="C530" s="426"/>
      <c r="D530" s="426"/>
      <c r="E530" s="426"/>
      <c r="F530" s="426"/>
      <c r="G530" s="426"/>
      <c r="H530" s="426"/>
      <c r="I530" s="426"/>
    </row>
    <row r="531" spans="3:9" s="9" customFormat="1">
      <c r="C531" s="426"/>
      <c r="D531" s="426"/>
      <c r="E531" s="426"/>
      <c r="F531" s="426"/>
      <c r="G531" s="426"/>
      <c r="H531" s="426"/>
      <c r="I531" s="426"/>
    </row>
    <row r="532" spans="3:9" s="9" customFormat="1">
      <c r="C532" s="426"/>
      <c r="D532" s="426"/>
      <c r="E532" s="426"/>
      <c r="F532" s="426"/>
      <c r="G532" s="426"/>
      <c r="H532" s="426"/>
      <c r="I532" s="426"/>
    </row>
    <row r="533" spans="3:9" s="9" customFormat="1">
      <c r="C533" s="426"/>
      <c r="D533" s="426"/>
      <c r="E533" s="426"/>
      <c r="F533" s="426"/>
      <c r="G533" s="426"/>
      <c r="H533" s="426"/>
      <c r="I533" s="426"/>
    </row>
    <row r="534" spans="3:9" s="9" customFormat="1">
      <c r="C534" s="426"/>
      <c r="D534" s="426"/>
      <c r="E534" s="426"/>
      <c r="F534" s="426"/>
      <c r="G534" s="426"/>
      <c r="H534" s="426"/>
      <c r="I534" s="426"/>
    </row>
    <row r="535" spans="3:9" s="9" customFormat="1">
      <c r="C535" s="426"/>
      <c r="D535" s="426"/>
      <c r="E535" s="426"/>
      <c r="F535" s="426"/>
      <c r="G535" s="426"/>
      <c r="H535" s="426"/>
      <c r="I535" s="426"/>
    </row>
    <row r="536" spans="3:9" s="9" customFormat="1">
      <c r="C536" s="426"/>
      <c r="D536" s="426"/>
      <c r="E536" s="426"/>
      <c r="F536" s="426"/>
      <c r="G536" s="426"/>
      <c r="H536" s="426"/>
      <c r="I536" s="426"/>
    </row>
    <row r="537" spans="3:9" s="9" customFormat="1">
      <c r="C537" s="426"/>
      <c r="D537" s="426"/>
      <c r="E537" s="426"/>
      <c r="F537" s="426"/>
      <c r="G537" s="426"/>
      <c r="H537" s="426"/>
      <c r="I537" s="426"/>
    </row>
    <row r="538" spans="3:9" s="9" customFormat="1">
      <c r="C538" s="426"/>
      <c r="D538" s="426"/>
      <c r="E538" s="426"/>
      <c r="F538" s="426"/>
      <c r="G538" s="426"/>
      <c r="H538" s="426"/>
      <c r="I538" s="426"/>
    </row>
    <row r="539" spans="3:9" s="9" customFormat="1">
      <c r="C539" s="426"/>
      <c r="D539" s="426"/>
      <c r="E539" s="426"/>
      <c r="F539" s="426"/>
      <c r="G539" s="426"/>
      <c r="H539" s="426"/>
      <c r="I539" s="426"/>
    </row>
    <row r="540" spans="3:9" s="9" customFormat="1">
      <c r="C540" s="426"/>
      <c r="D540" s="426"/>
      <c r="E540" s="426"/>
      <c r="F540" s="426"/>
      <c r="G540" s="426"/>
      <c r="H540" s="426"/>
      <c r="I540" s="426"/>
    </row>
    <row r="541" spans="3:9" s="9" customFormat="1">
      <c r="C541" s="426"/>
      <c r="D541" s="426"/>
      <c r="E541" s="426"/>
      <c r="F541" s="426"/>
      <c r="G541" s="426"/>
      <c r="H541" s="426"/>
      <c r="I541" s="426"/>
    </row>
    <row r="542" spans="3:9" s="9" customFormat="1">
      <c r="C542" s="426"/>
      <c r="D542" s="426"/>
      <c r="E542" s="426"/>
      <c r="F542" s="426"/>
      <c r="G542" s="426"/>
      <c r="H542" s="426"/>
      <c r="I542" s="426"/>
    </row>
    <row r="543" spans="3:9" s="9" customFormat="1">
      <c r="C543" s="426"/>
      <c r="D543" s="426"/>
      <c r="E543" s="426"/>
      <c r="F543" s="426"/>
      <c r="G543" s="426"/>
      <c r="H543" s="426"/>
      <c r="I543" s="426"/>
    </row>
    <row r="544" spans="3:9" s="9" customFormat="1">
      <c r="C544" s="426"/>
      <c r="D544" s="426"/>
      <c r="E544" s="426"/>
      <c r="F544" s="426"/>
      <c r="G544" s="426"/>
      <c r="H544" s="426"/>
      <c r="I544" s="426"/>
    </row>
    <row r="545" spans="3:9" s="9" customFormat="1">
      <c r="C545" s="426"/>
      <c r="D545" s="426"/>
      <c r="E545" s="426"/>
      <c r="F545" s="426"/>
      <c r="G545" s="426"/>
      <c r="H545" s="426"/>
      <c r="I545" s="426"/>
    </row>
    <row r="546" spans="3:9" s="9" customFormat="1">
      <c r="C546" s="426"/>
      <c r="D546" s="426"/>
      <c r="E546" s="426"/>
      <c r="F546" s="426"/>
      <c r="G546" s="426"/>
      <c r="H546" s="426"/>
      <c r="I546" s="426"/>
    </row>
    <row r="547" spans="3:9" s="9" customFormat="1">
      <c r="C547" s="426"/>
      <c r="D547" s="426"/>
      <c r="E547" s="426"/>
      <c r="F547" s="426"/>
      <c r="G547" s="426"/>
      <c r="H547" s="426"/>
      <c r="I547" s="426"/>
    </row>
    <row r="548" spans="3:9" s="9" customFormat="1">
      <c r="C548" s="426"/>
      <c r="D548" s="426"/>
      <c r="E548" s="426"/>
      <c r="F548" s="426"/>
      <c r="G548" s="426"/>
      <c r="H548" s="426"/>
      <c r="I548" s="426"/>
    </row>
    <row r="549" spans="3:9" s="9" customFormat="1">
      <c r="C549" s="426"/>
      <c r="D549" s="426"/>
      <c r="E549" s="426"/>
      <c r="F549" s="426"/>
      <c r="G549" s="426"/>
      <c r="H549" s="426"/>
      <c r="I549" s="426"/>
    </row>
    <row r="550" spans="3:9" s="9" customFormat="1">
      <c r="C550" s="426"/>
      <c r="D550" s="426"/>
      <c r="E550" s="426"/>
      <c r="F550" s="426"/>
      <c r="G550" s="426"/>
      <c r="H550" s="426"/>
      <c r="I550" s="426"/>
    </row>
    <row r="551" spans="3:9" s="9" customFormat="1">
      <c r="C551" s="426"/>
      <c r="D551" s="426"/>
      <c r="E551" s="426"/>
      <c r="F551" s="426"/>
      <c r="G551" s="426"/>
      <c r="H551" s="426"/>
      <c r="I551" s="426"/>
    </row>
    <row r="552" spans="3:9" s="9" customFormat="1">
      <c r="C552" s="426"/>
      <c r="D552" s="426"/>
      <c r="E552" s="426"/>
      <c r="F552" s="426"/>
      <c r="G552" s="426"/>
      <c r="H552" s="426"/>
      <c r="I552" s="426"/>
    </row>
    <row r="553" spans="3:9" s="9" customFormat="1">
      <c r="C553" s="426"/>
      <c r="D553" s="426"/>
      <c r="E553" s="426"/>
      <c r="F553" s="426"/>
      <c r="G553" s="426"/>
      <c r="H553" s="426"/>
      <c r="I553" s="426"/>
    </row>
    <row r="554" spans="3:9" s="9" customFormat="1">
      <c r="C554" s="426"/>
      <c r="D554" s="426"/>
      <c r="E554" s="426"/>
      <c r="F554" s="426"/>
      <c r="G554" s="426"/>
      <c r="H554" s="426"/>
      <c r="I554" s="426"/>
    </row>
    <row r="555" spans="3:9" s="9" customFormat="1">
      <c r="C555" s="426"/>
      <c r="D555" s="426"/>
      <c r="E555" s="426"/>
      <c r="F555" s="426"/>
      <c r="G555" s="426"/>
      <c r="H555" s="426"/>
      <c r="I555" s="426"/>
    </row>
    <row r="556" spans="3:9" s="9" customFormat="1">
      <c r="C556" s="426"/>
      <c r="D556" s="426"/>
      <c r="E556" s="426"/>
      <c r="F556" s="426"/>
      <c r="G556" s="426"/>
      <c r="H556" s="426"/>
      <c r="I556" s="426"/>
    </row>
    <row r="557" spans="3:9" s="9" customFormat="1">
      <c r="C557" s="426"/>
      <c r="D557" s="426"/>
      <c r="E557" s="426"/>
      <c r="F557" s="426"/>
      <c r="G557" s="426"/>
      <c r="H557" s="426"/>
      <c r="I557" s="426"/>
    </row>
    <row r="558" spans="3:9" s="9" customFormat="1">
      <c r="C558" s="426"/>
      <c r="D558" s="426"/>
      <c r="E558" s="426"/>
      <c r="F558" s="426"/>
      <c r="G558" s="426"/>
      <c r="H558" s="426"/>
      <c r="I558" s="426"/>
    </row>
    <row r="559" spans="3:9" s="9" customFormat="1">
      <c r="C559" s="426"/>
      <c r="D559" s="426"/>
      <c r="E559" s="426"/>
      <c r="F559" s="426"/>
      <c r="G559" s="426"/>
      <c r="H559" s="426"/>
      <c r="I559" s="426"/>
    </row>
    <row r="560" spans="3:9" s="9" customFormat="1">
      <c r="C560" s="426"/>
      <c r="D560" s="426"/>
      <c r="E560" s="426"/>
      <c r="F560" s="426"/>
      <c r="G560" s="426"/>
      <c r="H560" s="426"/>
      <c r="I560" s="426"/>
    </row>
    <row r="561" spans="3:9" s="9" customFormat="1">
      <c r="C561" s="426"/>
      <c r="D561" s="426"/>
      <c r="E561" s="426"/>
      <c r="F561" s="426"/>
      <c r="G561" s="426"/>
      <c r="H561" s="426"/>
      <c r="I561" s="426"/>
    </row>
    <row r="562" spans="3:9" s="9" customFormat="1">
      <c r="C562" s="426"/>
      <c r="D562" s="426"/>
      <c r="E562" s="426"/>
      <c r="F562" s="426"/>
      <c r="G562" s="426"/>
      <c r="H562" s="426"/>
      <c r="I562" s="426"/>
    </row>
    <row r="563" spans="3:9" s="9" customFormat="1">
      <c r="C563" s="426"/>
      <c r="D563" s="426"/>
      <c r="E563" s="426"/>
      <c r="F563" s="426"/>
      <c r="G563" s="426"/>
      <c r="H563" s="426"/>
      <c r="I563" s="426"/>
    </row>
    <row r="564" spans="3:9" s="9" customFormat="1">
      <c r="C564" s="426"/>
      <c r="D564" s="426"/>
      <c r="E564" s="426"/>
      <c r="F564" s="426"/>
      <c r="G564" s="426"/>
      <c r="H564" s="426"/>
      <c r="I564" s="426"/>
    </row>
    <row r="565" spans="3:9" s="9" customFormat="1">
      <c r="C565" s="426"/>
      <c r="D565" s="426"/>
      <c r="E565" s="426"/>
      <c r="F565" s="426"/>
      <c r="G565" s="426"/>
      <c r="H565" s="426"/>
      <c r="I565" s="426"/>
    </row>
    <row r="566" spans="3:9" s="9" customFormat="1">
      <c r="C566" s="426"/>
      <c r="D566" s="426"/>
      <c r="E566" s="426"/>
      <c r="F566" s="426"/>
      <c r="G566" s="426"/>
      <c r="H566" s="426"/>
      <c r="I566" s="426"/>
    </row>
    <row r="567" spans="3:9" s="9" customFormat="1">
      <c r="C567" s="426"/>
      <c r="D567" s="426"/>
      <c r="E567" s="426"/>
      <c r="F567" s="426"/>
      <c r="G567" s="426"/>
      <c r="H567" s="426"/>
      <c r="I567" s="426"/>
    </row>
    <row r="568" spans="3:9" s="9" customFormat="1">
      <c r="C568" s="426"/>
      <c r="D568" s="426"/>
      <c r="E568" s="426"/>
      <c r="F568" s="426"/>
      <c r="G568" s="426"/>
      <c r="H568" s="426"/>
      <c r="I568" s="426"/>
    </row>
    <row r="569" spans="3:9" s="9" customFormat="1">
      <c r="C569" s="426"/>
      <c r="D569" s="426"/>
      <c r="E569" s="426"/>
      <c r="F569" s="426"/>
      <c r="G569" s="426"/>
      <c r="H569" s="426"/>
      <c r="I569" s="426"/>
    </row>
    <row r="570" spans="3:9" s="9" customFormat="1">
      <c r="C570" s="426"/>
      <c r="D570" s="426"/>
      <c r="E570" s="426"/>
      <c r="F570" s="426"/>
      <c r="G570" s="426"/>
      <c r="H570" s="426"/>
      <c r="I570" s="426"/>
    </row>
    <row r="571" spans="3:9" s="9" customFormat="1">
      <c r="C571" s="426"/>
      <c r="D571" s="426"/>
      <c r="E571" s="426"/>
      <c r="F571" s="426"/>
      <c r="G571" s="426"/>
      <c r="H571" s="426"/>
      <c r="I571" s="426"/>
    </row>
    <row r="572" spans="3:9" s="9" customFormat="1">
      <c r="C572" s="426"/>
      <c r="D572" s="426"/>
      <c r="E572" s="426"/>
      <c r="F572" s="426"/>
      <c r="G572" s="426"/>
      <c r="H572" s="426"/>
      <c r="I572" s="426"/>
    </row>
    <row r="573" spans="3:9" s="9" customFormat="1">
      <c r="C573" s="426"/>
      <c r="D573" s="426"/>
      <c r="E573" s="426"/>
      <c r="F573" s="426"/>
      <c r="G573" s="426"/>
      <c r="H573" s="426"/>
      <c r="I573" s="426"/>
    </row>
    <row r="574" spans="3:9" s="9" customFormat="1">
      <c r="C574" s="426"/>
      <c r="D574" s="426"/>
      <c r="E574" s="426"/>
      <c r="F574" s="426"/>
      <c r="G574" s="426"/>
      <c r="H574" s="426"/>
      <c r="I574" s="426"/>
    </row>
    <row r="575" spans="3:9" s="9" customFormat="1">
      <c r="C575" s="426"/>
      <c r="D575" s="426"/>
      <c r="E575" s="426"/>
      <c r="F575" s="426"/>
      <c r="G575" s="426"/>
      <c r="H575" s="426"/>
      <c r="I575" s="426"/>
    </row>
    <row r="576" spans="3:9" s="9" customFormat="1">
      <c r="C576" s="426"/>
      <c r="D576" s="426"/>
      <c r="E576" s="426"/>
      <c r="F576" s="426"/>
      <c r="G576" s="426"/>
      <c r="H576" s="426"/>
      <c r="I576" s="426"/>
    </row>
    <row r="577" spans="3:9" s="9" customFormat="1">
      <c r="C577" s="426"/>
      <c r="D577" s="426"/>
      <c r="E577" s="426"/>
      <c r="F577" s="426"/>
      <c r="G577" s="426"/>
      <c r="H577" s="426"/>
      <c r="I577" s="426"/>
    </row>
    <row r="578" spans="3:9" s="9" customFormat="1">
      <c r="C578" s="426"/>
      <c r="D578" s="426"/>
      <c r="E578" s="426"/>
      <c r="F578" s="426"/>
      <c r="G578" s="426"/>
      <c r="H578" s="426"/>
      <c r="I578" s="426"/>
    </row>
    <row r="579" spans="3:9" s="9" customFormat="1">
      <c r="C579" s="426"/>
      <c r="D579" s="426"/>
      <c r="E579" s="426"/>
      <c r="F579" s="426"/>
      <c r="G579" s="426"/>
      <c r="H579" s="426"/>
      <c r="I579" s="426"/>
    </row>
    <row r="580" spans="3:9" s="9" customFormat="1">
      <c r="C580" s="426"/>
      <c r="D580" s="426"/>
      <c r="E580" s="426"/>
      <c r="F580" s="426"/>
      <c r="G580" s="426"/>
      <c r="H580" s="426"/>
      <c r="I580" s="426"/>
    </row>
    <row r="581" spans="3:9" s="9" customFormat="1">
      <c r="C581" s="426"/>
      <c r="D581" s="426"/>
      <c r="E581" s="426"/>
      <c r="F581" s="426"/>
      <c r="G581" s="426"/>
      <c r="H581" s="426"/>
      <c r="I581" s="426"/>
    </row>
    <row r="582" spans="3:9" s="9" customFormat="1">
      <c r="C582" s="426"/>
      <c r="D582" s="426"/>
      <c r="E582" s="426"/>
      <c r="F582" s="426"/>
      <c r="G582" s="426"/>
      <c r="H582" s="426"/>
      <c r="I582" s="426"/>
    </row>
    <row r="583" spans="3:9" s="9" customFormat="1">
      <c r="C583" s="426"/>
      <c r="D583" s="426"/>
      <c r="E583" s="426"/>
      <c r="F583" s="426"/>
      <c r="G583" s="426"/>
      <c r="H583" s="426"/>
      <c r="I583" s="426"/>
    </row>
    <row r="584" spans="3:9" s="9" customFormat="1">
      <c r="C584" s="426"/>
      <c r="D584" s="426"/>
      <c r="E584" s="426"/>
      <c r="F584" s="426"/>
      <c r="G584" s="426"/>
      <c r="H584" s="426"/>
      <c r="I584" s="426"/>
    </row>
    <row r="585" spans="3:9" s="9" customFormat="1">
      <c r="C585" s="426"/>
      <c r="D585" s="426"/>
      <c r="E585" s="426"/>
      <c r="F585" s="426"/>
      <c r="G585" s="426"/>
      <c r="H585" s="426"/>
      <c r="I585" s="426"/>
    </row>
    <row r="586" spans="3:9" s="9" customFormat="1">
      <c r="C586" s="426"/>
      <c r="D586" s="426"/>
      <c r="E586" s="426"/>
      <c r="F586" s="426"/>
      <c r="G586" s="426"/>
      <c r="H586" s="426"/>
      <c r="I586" s="426"/>
    </row>
    <row r="587" spans="3:9" s="9" customFormat="1">
      <c r="C587" s="426"/>
      <c r="D587" s="426"/>
      <c r="E587" s="426"/>
      <c r="F587" s="426"/>
      <c r="G587" s="426"/>
      <c r="H587" s="426"/>
      <c r="I587" s="426"/>
    </row>
    <row r="588" spans="3:9" s="9" customFormat="1">
      <c r="C588" s="426"/>
      <c r="D588" s="426"/>
      <c r="E588" s="426"/>
      <c r="F588" s="426"/>
      <c r="G588" s="426"/>
      <c r="H588" s="426"/>
      <c r="I588" s="426"/>
    </row>
    <row r="589" spans="3:9" s="9" customFormat="1">
      <c r="C589" s="426"/>
      <c r="D589" s="426"/>
      <c r="E589" s="426"/>
      <c r="F589" s="426"/>
      <c r="G589" s="426"/>
      <c r="H589" s="426"/>
      <c r="I589" s="426"/>
    </row>
    <row r="590" spans="3:9" s="9" customFormat="1">
      <c r="C590" s="426"/>
      <c r="D590" s="426"/>
      <c r="E590" s="426"/>
      <c r="F590" s="426"/>
      <c r="G590" s="426"/>
      <c r="H590" s="426"/>
      <c r="I590" s="426"/>
    </row>
    <row r="591" spans="3:9" s="9" customFormat="1">
      <c r="C591" s="426"/>
      <c r="D591" s="426"/>
      <c r="E591" s="426"/>
      <c r="F591" s="426"/>
      <c r="G591" s="426"/>
      <c r="H591" s="426"/>
      <c r="I591" s="426"/>
    </row>
    <row r="592" spans="3:9" s="9" customFormat="1">
      <c r="C592" s="426"/>
      <c r="D592" s="426"/>
      <c r="E592" s="426"/>
      <c r="F592" s="426"/>
      <c r="G592" s="426"/>
      <c r="H592" s="426"/>
      <c r="I592" s="426"/>
    </row>
    <row r="593" spans="3:9" s="9" customFormat="1">
      <c r="C593" s="426"/>
      <c r="D593" s="426"/>
      <c r="E593" s="426"/>
      <c r="F593" s="426"/>
      <c r="G593" s="426"/>
      <c r="H593" s="426"/>
      <c r="I593" s="426"/>
    </row>
    <row r="594" spans="3:9" s="9" customFormat="1">
      <c r="C594" s="426"/>
      <c r="D594" s="426"/>
      <c r="E594" s="426"/>
      <c r="F594" s="426"/>
      <c r="G594" s="426"/>
      <c r="H594" s="426"/>
      <c r="I594" s="426"/>
    </row>
    <row r="595" spans="3:9" s="9" customFormat="1">
      <c r="C595" s="426"/>
      <c r="D595" s="426"/>
      <c r="E595" s="426"/>
      <c r="F595" s="426"/>
      <c r="G595" s="426"/>
      <c r="H595" s="426"/>
      <c r="I595" s="426"/>
    </row>
    <row r="596" spans="3:9" s="9" customFormat="1">
      <c r="C596" s="426"/>
      <c r="D596" s="426"/>
      <c r="E596" s="426"/>
      <c r="F596" s="426"/>
      <c r="G596" s="426"/>
      <c r="H596" s="426"/>
      <c r="I596" s="426"/>
    </row>
    <row r="597" spans="3:9" s="9" customFormat="1">
      <c r="C597" s="426"/>
      <c r="D597" s="426"/>
      <c r="E597" s="426"/>
      <c r="F597" s="426"/>
      <c r="G597" s="426"/>
      <c r="H597" s="426"/>
      <c r="I597" s="426"/>
    </row>
    <row r="598" spans="3:9" s="9" customFormat="1">
      <c r="C598" s="426"/>
      <c r="D598" s="426"/>
      <c r="E598" s="426"/>
      <c r="F598" s="426"/>
      <c r="G598" s="426"/>
      <c r="H598" s="426"/>
      <c r="I598" s="426"/>
    </row>
    <row r="599" spans="3:9" s="9" customFormat="1">
      <c r="C599" s="426"/>
      <c r="D599" s="426"/>
      <c r="E599" s="426"/>
      <c r="F599" s="426"/>
      <c r="G599" s="426"/>
      <c r="H599" s="426"/>
      <c r="I599" s="426"/>
    </row>
    <row r="600" spans="3:9" s="9" customFormat="1">
      <c r="C600" s="426"/>
      <c r="D600" s="426"/>
      <c r="E600" s="426"/>
      <c r="F600" s="426"/>
      <c r="G600" s="426"/>
      <c r="H600" s="426"/>
      <c r="I600" s="426"/>
    </row>
    <row r="601" spans="3:9" s="9" customFormat="1">
      <c r="C601" s="426"/>
      <c r="D601" s="426"/>
      <c r="E601" s="426"/>
      <c r="F601" s="426"/>
      <c r="G601" s="426"/>
      <c r="H601" s="426"/>
      <c r="I601" s="426"/>
    </row>
    <row r="602" spans="3:9" s="9" customFormat="1">
      <c r="C602" s="426"/>
      <c r="D602" s="426"/>
      <c r="E602" s="426"/>
      <c r="F602" s="426"/>
      <c r="G602" s="426"/>
      <c r="H602" s="426"/>
      <c r="I602" s="426"/>
    </row>
    <row r="603" spans="3:9" s="9" customFormat="1">
      <c r="C603" s="426"/>
      <c r="D603" s="426"/>
      <c r="E603" s="426"/>
      <c r="F603" s="426"/>
      <c r="G603" s="426"/>
      <c r="H603" s="426"/>
      <c r="I603" s="426"/>
    </row>
    <row r="604" spans="3:9" s="9" customFormat="1">
      <c r="C604" s="426"/>
      <c r="D604" s="426"/>
      <c r="E604" s="426"/>
      <c r="F604" s="426"/>
      <c r="G604" s="426"/>
      <c r="H604" s="426"/>
      <c r="I604" s="426"/>
    </row>
    <row r="605" spans="3:9" s="9" customFormat="1">
      <c r="C605" s="426"/>
      <c r="D605" s="426"/>
      <c r="E605" s="426"/>
      <c r="F605" s="426"/>
      <c r="G605" s="426"/>
      <c r="H605" s="426"/>
      <c r="I605" s="426"/>
    </row>
    <row r="606" spans="3:9" s="9" customFormat="1">
      <c r="C606" s="426"/>
      <c r="D606" s="426"/>
      <c r="E606" s="426"/>
      <c r="F606" s="426"/>
      <c r="G606" s="426"/>
      <c r="H606" s="426"/>
      <c r="I606" s="426"/>
    </row>
    <row r="607" spans="3:9" s="9" customFormat="1">
      <c r="C607" s="426"/>
      <c r="D607" s="426"/>
      <c r="E607" s="426"/>
      <c r="F607" s="426"/>
      <c r="G607" s="426"/>
      <c r="H607" s="426"/>
      <c r="I607" s="426"/>
    </row>
    <row r="608" spans="3:9" s="9" customFormat="1">
      <c r="C608" s="426"/>
      <c r="D608" s="426"/>
      <c r="E608" s="426"/>
      <c r="F608" s="426"/>
      <c r="G608" s="426"/>
      <c r="H608" s="426"/>
      <c r="I608" s="426"/>
    </row>
    <row r="609" spans="3:9" s="9" customFormat="1">
      <c r="C609" s="426"/>
      <c r="D609" s="426"/>
      <c r="E609" s="426"/>
      <c r="F609" s="426"/>
      <c r="G609" s="426"/>
      <c r="H609" s="426"/>
      <c r="I609" s="426"/>
    </row>
    <row r="610" spans="3:9" s="9" customFormat="1">
      <c r="C610" s="426"/>
      <c r="D610" s="426"/>
      <c r="E610" s="426"/>
      <c r="F610" s="426"/>
      <c r="G610" s="426"/>
      <c r="H610" s="426"/>
      <c r="I610" s="426"/>
    </row>
    <row r="611" spans="3:9" s="9" customFormat="1">
      <c r="C611" s="426"/>
      <c r="D611" s="426"/>
      <c r="E611" s="426"/>
      <c r="F611" s="426"/>
      <c r="G611" s="426"/>
      <c r="H611" s="426"/>
      <c r="I611" s="426"/>
    </row>
    <row r="612" spans="3:9" s="9" customFormat="1">
      <c r="C612" s="426"/>
      <c r="D612" s="426"/>
      <c r="E612" s="426"/>
      <c r="F612" s="426"/>
      <c r="G612" s="426"/>
      <c r="H612" s="426"/>
      <c r="I612" s="426"/>
    </row>
    <row r="613" spans="3:9" s="9" customFormat="1">
      <c r="C613" s="426"/>
      <c r="D613" s="426"/>
      <c r="E613" s="426"/>
      <c r="F613" s="426"/>
      <c r="G613" s="426"/>
      <c r="H613" s="426"/>
      <c r="I613" s="426"/>
    </row>
    <row r="614" spans="3:9" s="9" customFormat="1">
      <c r="C614" s="426"/>
      <c r="D614" s="426"/>
      <c r="E614" s="426"/>
      <c r="F614" s="426"/>
      <c r="G614" s="426"/>
      <c r="H614" s="426"/>
      <c r="I614" s="426"/>
    </row>
    <row r="615" spans="3:9" s="9" customFormat="1">
      <c r="C615" s="426"/>
      <c r="D615" s="426"/>
      <c r="E615" s="426"/>
      <c r="F615" s="426"/>
      <c r="G615" s="426"/>
      <c r="H615" s="426"/>
      <c r="I615" s="426"/>
    </row>
    <row r="616" spans="3:9" s="9" customFormat="1">
      <c r="C616" s="426"/>
      <c r="D616" s="426"/>
      <c r="E616" s="426"/>
      <c r="F616" s="426"/>
      <c r="G616" s="426"/>
      <c r="H616" s="426"/>
      <c r="I616" s="426"/>
    </row>
    <row r="617" spans="3:9" s="9" customFormat="1">
      <c r="C617" s="426"/>
      <c r="D617" s="426"/>
      <c r="E617" s="426"/>
      <c r="F617" s="426"/>
      <c r="G617" s="426"/>
      <c r="H617" s="426"/>
      <c r="I617" s="426"/>
    </row>
    <row r="618" spans="3:9" s="9" customFormat="1">
      <c r="C618" s="426"/>
      <c r="D618" s="426"/>
      <c r="E618" s="426"/>
      <c r="F618" s="426"/>
      <c r="G618" s="426"/>
      <c r="H618" s="426"/>
      <c r="I618" s="426"/>
    </row>
    <row r="619" spans="3:9" s="9" customFormat="1">
      <c r="C619" s="426"/>
      <c r="D619" s="426"/>
      <c r="E619" s="426"/>
      <c r="F619" s="426"/>
      <c r="G619" s="426"/>
      <c r="H619" s="426"/>
      <c r="I619" s="426"/>
    </row>
    <row r="620" spans="3:9" s="9" customFormat="1">
      <c r="C620" s="426"/>
      <c r="D620" s="426"/>
      <c r="E620" s="426"/>
      <c r="F620" s="426"/>
      <c r="G620" s="426"/>
      <c r="H620" s="426"/>
      <c r="I620" s="426"/>
    </row>
    <row r="621" spans="3:9" s="9" customFormat="1">
      <c r="C621" s="426"/>
      <c r="D621" s="426"/>
      <c r="E621" s="426"/>
      <c r="F621" s="426"/>
      <c r="G621" s="426"/>
      <c r="H621" s="426"/>
      <c r="I621" s="426"/>
    </row>
    <row r="622" spans="3:9" s="9" customFormat="1">
      <c r="C622" s="426"/>
      <c r="D622" s="426"/>
      <c r="E622" s="426"/>
      <c r="F622" s="426"/>
      <c r="G622" s="426"/>
      <c r="H622" s="426"/>
      <c r="I622" s="426"/>
    </row>
    <row r="623" spans="3:9" s="9" customFormat="1">
      <c r="C623" s="426"/>
      <c r="D623" s="426"/>
      <c r="E623" s="426"/>
      <c r="F623" s="426"/>
      <c r="G623" s="426"/>
      <c r="H623" s="426"/>
      <c r="I623" s="426"/>
    </row>
    <row r="624" spans="3:9" s="9" customFormat="1">
      <c r="C624" s="426"/>
      <c r="D624" s="426"/>
      <c r="E624" s="426"/>
      <c r="F624" s="426"/>
      <c r="G624" s="426"/>
      <c r="H624" s="426"/>
      <c r="I624" s="426"/>
    </row>
    <row r="625" spans="3:9" s="9" customFormat="1">
      <c r="C625" s="426"/>
      <c r="D625" s="426"/>
      <c r="E625" s="426"/>
      <c r="F625" s="426"/>
      <c r="G625" s="426"/>
      <c r="H625" s="426"/>
      <c r="I625" s="426"/>
    </row>
    <row r="626" spans="3:9" s="9" customFormat="1">
      <c r="C626" s="426"/>
      <c r="D626" s="426"/>
      <c r="E626" s="426"/>
      <c r="F626" s="426"/>
      <c r="G626" s="426"/>
      <c r="H626" s="426"/>
      <c r="I626" s="426"/>
    </row>
    <row r="627" spans="3:9" s="9" customFormat="1">
      <c r="C627" s="426"/>
      <c r="D627" s="426"/>
      <c r="E627" s="426"/>
      <c r="F627" s="426"/>
      <c r="G627" s="426"/>
      <c r="H627" s="426"/>
      <c r="I627" s="426"/>
    </row>
    <row r="628" spans="3:9" s="9" customFormat="1">
      <c r="C628" s="426"/>
      <c r="D628" s="426"/>
      <c r="E628" s="426"/>
      <c r="F628" s="426"/>
      <c r="G628" s="426"/>
      <c r="H628" s="426"/>
      <c r="I628" s="426"/>
    </row>
    <row r="629" spans="3:9" s="9" customFormat="1">
      <c r="C629" s="426"/>
      <c r="D629" s="426"/>
      <c r="E629" s="426"/>
      <c r="F629" s="426"/>
      <c r="G629" s="426"/>
      <c r="H629" s="426"/>
      <c r="I629" s="426"/>
    </row>
    <row r="630" spans="3:9" s="9" customFormat="1">
      <c r="C630" s="426"/>
      <c r="D630" s="426"/>
      <c r="E630" s="426"/>
      <c r="F630" s="426"/>
      <c r="G630" s="426"/>
      <c r="H630" s="426"/>
      <c r="I630" s="426"/>
    </row>
    <row r="631" spans="3:9" s="9" customFormat="1">
      <c r="C631" s="426"/>
      <c r="D631" s="426"/>
      <c r="E631" s="426"/>
      <c r="F631" s="426"/>
      <c r="G631" s="426"/>
      <c r="H631" s="426"/>
      <c r="I631" s="426"/>
    </row>
    <row r="632" spans="3:9" s="9" customFormat="1">
      <c r="C632" s="426"/>
      <c r="D632" s="426"/>
      <c r="E632" s="426"/>
      <c r="F632" s="426"/>
      <c r="G632" s="426"/>
      <c r="H632" s="426"/>
      <c r="I632" s="426"/>
    </row>
    <row r="633" spans="3:9" s="9" customFormat="1">
      <c r="C633" s="426"/>
      <c r="D633" s="426"/>
      <c r="E633" s="426"/>
      <c r="F633" s="426"/>
      <c r="G633" s="426"/>
      <c r="H633" s="426"/>
      <c r="I633" s="426"/>
    </row>
    <row r="634" spans="3:9" s="9" customFormat="1">
      <c r="C634" s="426"/>
      <c r="D634" s="426"/>
      <c r="E634" s="426"/>
      <c r="F634" s="426"/>
      <c r="G634" s="426"/>
      <c r="H634" s="426"/>
      <c r="I634" s="426"/>
    </row>
    <row r="635" spans="3:9" s="9" customFormat="1">
      <c r="C635" s="426"/>
      <c r="D635" s="426"/>
      <c r="E635" s="426"/>
      <c r="F635" s="426"/>
      <c r="G635" s="426"/>
      <c r="H635" s="426"/>
      <c r="I635" s="426"/>
    </row>
    <row r="636" spans="3:9" s="9" customFormat="1">
      <c r="C636" s="426"/>
      <c r="D636" s="426"/>
      <c r="E636" s="426"/>
      <c r="F636" s="426"/>
      <c r="G636" s="426"/>
      <c r="H636" s="426"/>
      <c r="I636" s="426"/>
    </row>
    <row r="637" spans="3:9" s="9" customFormat="1">
      <c r="C637" s="426"/>
      <c r="D637" s="426"/>
      <c r="E637" s="426"/>
      <c r="F637" s="426"/>
      <c r="G637" s="426"/>
      <c r="H637" s="426"/>
      <c r="I637" s="426"/>
    </row>
    <row r="638" spans="3:9" s="9" customFormat="1">
      <c r="C638" s="426"/>
      <c r="D638" s="426"/>
      <c r="E638" s="426"/>
      <c r="F638" s="426"/>
      <c r="G638" s="426"/>
      <c r="H638" s="426"/>
      <c r="I638" s="426"/>
    </row>
    <row r="639" spans="3:9" s="9" customFormat="1">
      <c r="C639" s="426"/>
      <c r="D639" s="426"/>
      <c r="E639" s="426"/>
      <c r="F639" s="426"/>
      <c r="G639" s="426"/>
      <c r="H639" s="426"/>
      <c r="I639" s="426"/>
    </row>
    <row r="640" spans="3:9" s="9" customFormat="1">
      <c r="C640" s="426"/>
      <c r="D640" s="426"/>
      <c r="E640" s="426"/>
      <c r="F640" s="426"/>
      <c r="G640" s="426"/>
      <c r="H640" s="426"/>
      <c r="I640" s="426"/>
    </row>
    <row r="641" spans="3:9" s="9" customFormat="1">
      <c r="C641" s="426"/>
      <c r="D641" s="426"/>
      <c r="E641" s="426"/>
      <c r="F641" s="426"/>
      <c r="G641" s="426"/>
      <c r="H641" s="426"/>
      <c r="I641" s="426"/>
    </row>
    <row r="642" spans="3:9" s="9" customFormat="1">
      <c r="C642" s="426"/>
      <c r="D642" s="426"/>
      <c r="E642" s="426"/>
      <c r="F642" s="426"/>
      <c r="G642" s="426"/>
      <c r="H642" s="426"/>
      <c r="I642" s="426"/>
    </row>
    <row r="643" spans="3:9" s="9" customFormat="1">
      <c r="C643" s="426"/>
      <c r="D643" s="426"/>
      <c r="E643" s="426"/>
      <c r="F643" s="426"/>
      <c r="G643" s="426"/>
      <c r="H643" s="426"/>
      <c r="I643" s="426"/>
    </row>
    <row r="644" spans="3:9" s="9" customFormat="1">
      <c r="C644" s="426"/>
      <c r="D644" s="426"/>
      <c r="E644" s="426"/>
      <c r="F644" s="426"/>
      <c r="G644" s="426"/>
      <c r="H644" s="426"/>
      <c r="I644" s="426"/>
    </row>
    <row r="645" spans="3:9" s="9" customFormat="1">
      <c r="C645" s="426"/>
      <c r="D645" s="426"/>
      <c r="E645" s="426"/>
      <c r="F645" s="426"/>
      <c r="G645" s="426"/>
      <c r="H645" s="426"/>
      <c r="I645" s="426"/>
    </row>
    <row r="646" spans="3:9" s="9" customFormat="1">
      <c r="C646" s="426"/>
      <c r="D646" s="426"/>
      <c r="E646" s="426"/>
      <c r="F646" s="426"/>
      <c r="G646" s="426"/>
      <c r="H646" s="426"/>
      <c r="I646" s="426"/>
    </row>
    <row r="647" spans="3:9" s="9" customFormat="1">
      <c r="C647" s="426"/>
      <c r="D647" s="426"/>
      <c r="E647" s="426"/>
      <c r="F647" s="426"/>
      <c r="G647" s="426"/>
      <c r="H647" s="426"/>
      <c r="I647" s="426"/>
    </row>
    <row r="648" spans="3:9" s="9" customFormat="1">
      <c r="C648" s="426"/>
      <c r="D648" s="426"/>
      <c r="E648" s="426"/>
      <c r="F648" s="426"/>
      <c r="G648" s="426"/>
      <c r="H648" s="426"/>
      <c r="I648" s="426"/>
    </row>
    <row r="649" spans="3:9" s="9" customFormat="1">
      <c r="C649" s="426"/>
      <c r="D649" s="426"/>
      <c r="E649" s="426"/>
      <c r="F649" s="426"/>
      <c r="G649" s="426"/>
      <c r="H649" s="426"/>
      <c r="I649" s="426"/>
    </row>
    <row r="650" spans="3:9" s="9" customFormat="1">
      <c r="C650" s="426"/>
      <c r="D650" s="426"/>
      <c r="E650" s="426"/>
      <c r="F650" s="426"/>
      <c r="G650" s="426"/>
      <c r="H650" s="426"/>
      <c r="I650" s="426"/>
    </row>
    <row r="651" spans="3:9" s="9" customFormat="1">
      <c r="C651" s="426"/>
      <c r="D651" s="426"/>
      <c r="E651" s="426"/>
      <c r="F651" s="426"/>
      <c r="G651" s="426"/>
      <c r="H651" s="426"/>
      <c r="I651" s="426"/>
    </row>
    <row r="652" spans="3:9" s="9" customFormat="1">
      <c r="C652" s="426"/>
      <c r="D652" s="426"/>
      <c r="E652" s="426"/>
      <c r="F652" s="426"/>
      <c r="G652" s="426"/>
      <c r="H652" s="426"/>
      <c r="I652" s="426"/>
    </row>
    <row r="653" spans="3:9" s="9" customFormat="1">
      <c r="C653" s="426"/>
      <c r="D653" s="426"/>
      <c r="E653" s="426"/>
      <c r="F653" s="426"/>
      <c r="G653" s="426"/>
      <c r="H653" s="426"/>
      <c r="I653" s="426"/>
    </row>
    <row r="654" spans="3:9" s="9" customFormat="1">
      <c r="C654" s="426"/>
      <c r="D654" s="426"/>
      <c r="E654" s="426"/>
      <c r="F654" s="426"/>
      <c r="G654" s="426"/>
      <c r="H654" s="426"/>
      <c r="I654" s="426"/>
    </row>
    <row r="655" spans="3:9" s="9" customFormat="1">
      <c r="C655" s="426"/>
      <c r="D655" s="426"/>
      <c r="E655" s="426"/>
      <c r="F655" s="426"/>
      <c r="G655" s="426"/>
      <c r="H655" s="426"/>
      <c r="I655" s="426"/>
    </row>
    <row r="656" spans="3:9" s="9" customFormat="1">
      <c r="C656" s="426"/>
      <c r="D656" s="426"/>
      <c r="E656" s="426"/>
      <c r="F656" s="426"/>
      <c r="G656" s="426"/>
      <c r="H656" s="426"/>
      <c r="I656" s="426"/>
    </row>
    <row r="657" spans="3:9" s="9" customFormat="1">
      <c r="C657" s="426"/>
      <c r="D657" s="426"/>
      <c r="E657" s="426"/>
      <c r="F657" s="426"/>
      <c r="G657" s="426"/>
      <c r="H657" s="426"/>
      <c r="I657" s="426"/>
    </row>
    <row r="658" spans="3:9" s="9" customFormat="1">
      <c r="C658" s="426"/>
      <c r="D658" s="426"/>
      <c r="E658" s="426"/>
      <c r="F658" s="426"/>
      <c r="G658" s="426"/>
      <c r="H658" s="426"/>
      <c r="I658" s="426"/>
    </row>
    <row r="659" spans="3:9" s="9" customFormat="1">
      <c r="C659" s="426"/>
      <c r="D659" s="426"/>
      <c r="E659" s="426"/>
      <c r="F659" s="426"/>
      <c r="G659" s="426"/>
      <c r="H659" s="426"/>
      <c r="I659" s="426"/>
    </row>
    <row r="660" spans="3:9" s="9" customFormat="1">
      <c r="C660" s="426"/>
      <c r="D660" s="426"/>
      <c r="E660" s="426"/>
      <c r="F660" s="426"/>
      <c r="G660" s="426"/>
      <c r="H660" s="426"/>
      <c r="I660" s="426"/>
    </row>
    <row r="661" spans="3:9" s="9" customFormat="1">
      <c r="C661" s="426"/>
      <c r="D661" s="426"/>
      <c r="E661" s="426"/>
      <c r="F661" s="426"/>
      <c r="G661" s="426"/>
      <c r="H661" s="426"/>
      <c r="I661" s="426"/>
    </row>
    <row r="662" spans="3:9" s="9" customFormat="1">
      <c r="C662" s="426"/>
      <c r="D662" s="426"/>
      <c r="E662" s="426"/>
      <c r="F662" s="426"/>
      <c r="G662" s="426"/>
      <c r="H662" s="426"/>
      <c r="I662" s="426"/>
    </row>
    <row r="663" spans="3:9" s="9" customFormat="1">
      <c r="C663" s="426"/>
      <c r="D663" s="426"/>
      <c r="E663" s="426"/>
      <c r="F663" s="426"/>
      <c r="G663" s="426"/>
      <c r="H663" s="426"/>
      <c r="I663" s="426"/>
    </row>
    <row r="664" spans="3:9" s="9" customFormat="1">
      <c r="C664" s="426"/>
      <c r="D664" s="426"/>
      <c r="E664" s="426"/>
      <c r="F664" s="426"/>
      <c r="G664" s="426"/>
      <c r="H664" s="426"/>
      <c r="I664" s="426"/>
    </row>
    <row r="665" spans="3:9" s="9" customFormat="1">
      <c r="C665" s="426"/>
      <c r="D665" s="426"/>
      <c r="E665" s="426"/>
      <c r="F665" s="426"/>
      <c r="G665" s="426"/>
      <c r="H665" s="426"/>
      <c r="I665" s="426"/>
    </row>
    <row r="666" spans="3:9" s="9" customFormat="1">
      <c r="C666" s="426"/>
      <c r="D666" s="426"/>
      <c r="E666" s="426"/>
      <c r="F666" s="426"/>
      <c r="G666" s="426"/>
      <c r="H666" s="426"/>
      <c r="I666" s="426"/>
    </row>
    <row r="667" spans="3:9" s="9" customFormat="1">
      <c r="C667" s="426"/>
      <c r="D667" s="426"/>
      <c r="E667" s="426"/>
      <c r="F667" s="426"/>
      <c r="G667" s="426"/>
      <c r="H667" s="426"/>
      <c r="I667" s="426"/>
    </row>
    <row r="668" spans="3:9" s="9" customFormat="1">
      <c r="C668" s="426"/>
      <c r="D668" s="426"/>
      <c r="E668" s="426"/>
      <c r="F668" s="426"/>
      <c r="G668" s="426"/>
      <c r="H668" s="426"/>
      <c r="I668" s="426"/>
    </row>
    <row r="669" spans="3:9" s="9" customFormat="1">
      <c r="C669" s="426"/>
      <c r="D669" s="426"/>
      <c r="E669" s="426"/>
      <c r="F669" s="426"/>
      <c r="G669" s="426"/>
      <c r="H669" s="426"/>
      <c r="I669" s="426"/>
    </row>
    <row r="670" spans="3:9" s="9" customFormat="1">
      <c r="C670" s="426"/>
      <c r="D670" s="426"/>
      <c r="E670" s="426"/>
      <c r="F670" s="426"/>
      <c r="G670" s="426"/>
      <c r="H670" s="426"/>
      <c r="I670" s="426"/>
    </row>
    <row r="671" spans="3:9" s="9" customFormat="1">
      <c r="C671" s="426"/>
      <c r="D671" s="426"/>
      <c r="E671" s="426"/>
      <c r="F671" s="426"/>
      <c r="G671" s="426"/>
      <c r="H671" s="426"/>
      <c r="I671" s="426"/>
    </row>
    <row r="672" spans="3:9" s="9" customFormat="1">
      <c r="C672" s="426"/>
      <c r="D672" s="426"/>
      <c r="E672" s="426"/>
      <c r="F672" s="426"/>
      <c r="G672" s="426"/>
      <c r="H672" s="426"/>
      <c r="I672" s="426"/>
    </row>
    <row r="673" spans="3:9" s="9" customFormat="1">
      <c r="C673" s="426"/>
      <c r="D673" s="426"/>
      <c r="E673" s="426"/>
      <c r="F673" s="426"/>
      <c r="G673" s="426"/>
      <c r="H673" s="426"/>
      <c r="I673" s="426"/>
    </row>
    <row r="674" spans="3:9" s="9" customFormat="1">
      <c r="C674" s="426"/>
      <c r="D674" s="426"/>
      <c r="E674" s="426"/>
      <c r="F674" s="426"/>
      <c r="G674" s="426"/>
      <c r="H674" s="426"/>
      <c r="I674" s="426"/>
    </row>
    <row r="675" spans="3:9" s="9" customFormat="1">
      <c r="C675" s="426"/>
      <c r="D675" s="426"/>
      <c r="E675" s="426"/>
      <c r="F675" s="426"/>
      <c r="G675" s="426"/>
      <c r="H675" s="426"/>
      <c r="I675" s="426"/>
    </row>
    <row r="676" spans="3:9" s="9" customFormat="1">
      <c r="C676" s="426"/>
      <c r="D676" s="426"/>
      <c r="E676" s="426"/>
      <c r="F676" s="426"/>
      <c r="G676" s="426"/>
      <c r="H676" s="426"/>
      <c r="I676" s="426"/>
    </row>
    <row r="677" spans="3:9" s="9" customFormat="1">
      <c r="C677" s="426"/>
      <c r="D677" s="426"/>
      <c r="E677" s="426"/>
      <c r="F677" s="426"/>
      <c r="G677" s="426"/>
      <c r="H677" s="426"/>
      <c r="I677" s="426"/>
    </row>
    <row r="678" spans="3:9" s="9" customFormat="1">
      <c r="C678" s="426"/>
      <c r="D678" s="426"/>
      <c r="E678" s="426"/>
      <c r="F678" s="426"/>
      <c r="G678" s="426"/>
      <c r="H678" s="426"/>
      <c r="I678" s="426"/>
    </row>
    <row r="679" spans="3:9" s="9" customFormat="1">
      <c r="C679" s="426"/>
      <c r="D679" s="426"/>
      <c r="E679" s="426"/>
      <c r="F679" s="426"/>
      <c r="G679" s="426"/>
      <c r="H679" s="426"/>
      <c r="I679" s="426"/>
    </row>
    <row r="680" spans="3:9" s="9" customFormat="1">
      <c r="C680" s="426"/>
      <c r="D680" s="426"/>
      <c r="E680" s="426"/>
      <c r="F680" s="426"/>
      <c r="G680" s="426"/>
      <c r="H680" s="426"/>
      <c r="I680" s="426"/>
    </row>
    <row r="681" spans="3:9" s="9" customFormat="1">
      <c r="C681" s="426"/>
      <c r="D681" s="426"/>
      <c r="E681" s="426"/>
      <c r="F681" s="426"/>
      <c r="G681" s="426"/>
      <c r="H681" s="426"/>
      <c r="I681" s="426"/>
    </row>
    <row r="682" spans="3:9" s="9" customFormat="1">
      <c r="C682" s="426"/>
      <c r="D682" s="426"/>
      <c r="E682" s="426"/>
      <c r="F682" s="426"/>
      <c r="G682" s="426"/>
      <c r="H682" s="426"/>
      <c r="I682" s="426"/>
    </row>
    <row r="683" spans="3:9" s="9" customFormat="1">
      <c r="C683" s="426"/>
      <c r="D683" s="426"/>
      <c r="E683" s="426"/>
      <c r="F683" s="426"/>
      <c r="G683" s="426"/>
      <c r="H683" s="426"/>
      <c r="I683" s="426"/>
    </row>
    <row r="684" spans="3:9" s="9" customFormat="1">
      <c r="C684" s="426"/>
      <c r="D684" s="426"/>
      <c r="E684" s="426"/>
      <c r="F684" s="426"/>
      <c r="G684" s="426"/>
      <c r="H684" s="426"/>
      <c r="I684" s="426"/>
    </row>
    <row r="685" spans="3:9" s="9" customFormat="1">
      <c r="C685" s="426"/>
      <c r="D685" s="426"/>
      <c r="E685" s="426"/>
      <c r="F685" s="426"/>
      <c r="G685" s="426"/>
      <c r="H685" s="426"/>
      <c r="I685" s="426"/>
    </row>
    <row r="686" spans="3:9" s="9" customFormat="1">
      <c r="C686" s="426"/>
      <c r="D686" s="426"/>
      <c r="E686" s="426"/>
      <c r="F686" s="426"/>
      <c r="G686" s="426"/>
      <c r="H686" s="426"/>
      <c r="I686" s="426"/>
    </row>
    <row r="687" spans="3:9" s="9" customFormat="1">
      <c r="C687" s="426"/>
      <c r="D687" s="426"/>
      <c r="E687" s="426"/>
      <c r="F687" s="426"/>
      <c r="G687" s="426"/>
      <c r="H687" s="426"/>
      <c r="I687" s="426"/>
    </row>
    <row r="688" spans="3:9" s="9" customFormat="1">
      <c r="C688" s="426"/>
      <c r="D688" s="426"/>
      <c r="E688" s="426"/>
      <c r="F688" s="426"/>
      <c r="G688" s="426"/>
      <c r="H688" s="426"/>
      <c r="I688" s="426"/>
    </row>
    <row r="689" spans="3:9" s="9" customFormat="1">
      <c r="C689" s="426"/>
      <c r="D689" s="426"/>
      <c r="E689" s="426"/>
      <c r="F689" s="426"/>
      <c r="G689" s="426"/>
      <c r="H689" s="426"/>
      <c r="I689" s="426"/>
    </row>
    <row r="690" spans="3:9" s="9" customFormat="1">
      <c r="C690" s="426"/>
      <c r="D690" s="426"/>
      <c r="E690" s="426"/>
      <c r="F690" s="426"/>
      <c r="G690" s="426"/>
      <c r="H690" s="426"/>
      <c r="I690" s="426"/>
    </row>
    <row r="691" spans="3:9" s="9" customFormat="1">
      <c r="C691" s="426"/>
      <c r="D691" s="426"/>
      <c r="E691" s="426"/>
      <c r="F691" s="426"/>
      <c r="G691" s="426"/>
      <c r="H691" s="426"/>
      <c r="I691" s="426"/>
    </row>
    <row r="692" spans="3:9" s="9" customFormat="1">
      <c r="C692" s="426"/>
      <c r="D692" s="426"/>
      <c r="E692" s="426"/>
      <c r="F692" s="426"/>
      <c r="G692" s="426"/>
      <c r="H692" s="426"/>
      <c r="I692" s="426"/>
    </row>
    <row r="693" spans="3:9" s="9" customFormat="1">
      <c r="C693" s="426"/>
      <c r="D693" s="426"/>
      <c r="E693" s="426"/>
      <c r="F693" s="426"/>
      <c r="G693" s="426"/>
      <c r="H693" s="426"/>
      <c r="I693" s="426"/>
    </row>
    <row r="694" spans="3:9" s="9" customFormat="1">
      <c r="C694" s="426"/>
      <c r="D694" s="426"/>
      <c r="E694" s="426"/>
      <c r="F694" s="426"/>
      <c r="G694" s="426"/>
      <c r="H694" s="426"/>
      <c r="I694" s="426"/>
    </row>
    <row r="695" spans="3:9" s="9" customFormat="1">
      <c r="C695" s="426"/>
      <c r="D695" s="426"/>
      <c r="E695" s="426"/>
      <c r="F695" s="426"/>
      <c r="G695" s="426"/>
      <c r="H695" s="426"/>
      <c r="I695" s="426"/>
    </row>
    <row r="696" spans="3:9" s="9" customFormat="1">
      <c r="C696" s="426"/>
      <c r="D696" s="426"/>
      <c r="E696" s="426"/>
      <c r="F696" s="426"/>
      <c r="G696" s="426"/>
      <c r="H696" s="426"/>
      <c r="I696" s="426"/>
    </row>
    <row r="697" spans="3:9" s="9" customFormat="1">
      <c r="C697" s="426"/>
      <c r="D697" s="426"/>
      <c r="E697" s="426"/>
      <c r="F697" s="426"/>
      <c r="G697" s="426"/>
      <c r="H697" s="426"/>
      <c r="I697" s="426"/>
    </row>
    <row r="698" spans="3:9" s="9" customFormat="1">
      <c r="C698" s="426"/>
      <c r="D698" s="426"/>
      <c r="E698" s="426"/>
      <c r="F698" s="426"/>
      <c r="G698" s="426"/>
      <c r="H698" s="426"/>
      <c r="I698" s="426"/>
    </row>
    <row r="699" spans="3:9" s="9" customFormat="1">
      <c r="C699" s="426"/>
      <c r="D699" s="426"/>
      <c r="E699" s="426"/>
      <c r="F699" s="426"/>
      <c r="G699" s="426"/>
      <c r="H699" s="426"/>
      <c r="I699" s="426"/>
    </row>
    <row r="700" spans="3:9" s="9" customFormat="1">
      <c r="C700" s="426"/>
      <c r="D700" s="426"/>
      <c r="E700" s="426"/>
      <c r="F700" s="426"/>
      <c r="G700" s="426"/>
      <c r="H700" s="426"/>
      <c r="I700" s="426"/>
    </row>
    <row r="701" spans="3:9" s="9" customFormat="1">
      <c r="C701" s="426"/>
      <c r="D701" s="426"/>
      <c r="E701" s="426"/>
      <c r="F701" s="426"/>
      <c r="G701" s="426"/>
      <c r="H701" s="426"/>
      <c r="I701" s="426"/>
    </row>
    <row r="702" spans="3:9" s="9" customFormat="1">
      <c r="C702" s="426"/>
      <c r="D702" s="426"/>
      <c r="E702" s="426"/>
      <c r="F702" s="426"/>
      <c r="G702" s="426"/>
      <c r="H702" s="426"/>
      <c r="I702" s="426"/>
    </row>
    <row r="703" spans="3:9" s="9" customFormat="1">
      <c r="C703" s="426"/>
      <c r="D703" s="426"/>
      <c r="E703" s="426"/>
      <c r="F703" s="426"/>
      <c r="G703" s="426"/>
      <c r="H703" s="426"/>
      <c r="I703" s="426"/>
    </row>
    <row r="704" spans="3:9" s="9" customFormat="1">
      <c r="C704" s="426"/>
      <c r="D704" s="426"/>
      <c r="E704" s="426"/>
      <c r="F704" s="426"/>
      <c r="G704" s="426"/>
      <c r="H704" s="426"/>
      <c r="I704" s="426"/>
    </row>
    <row r="705" spans="3:9" s="9" customFormat="1">
      <c r="C705" s="426"/>
      <c r="D705" s="426"/>
      <c r="E705" s="426"/>
      <c r="F705" s="426"/>
      <c r="G705" s="426"/>
      <c r="H705" s="426"/>
      <c r="I705" s="426"/>
    </row>
    <row r="706" spans="3:9" s="9" customFormat="1">
      <c r="C706" s="426"/>
      <c r="D706" s="426"/>
      <c r="E706" s="426"/>
      <c r="F706" s="426"/>
      <c r="G706" s="426"/>
      <c r="H706" s="426"/>
      <c r="I706" s="426"/>
    </row>
    <row r="707" spans="3:9" s="9" customFormat="1">
      <c r="C707" s="426"/>
      <c r="D707" s="426"/>
      <c r="E707" s="426"/>
      <c r="F707" s="426"/>
      <c r="G707" s="426"/>
      <c r="H707" s="426"/>
      <c r="I707" s="426"/>
    </row>
    <row r="708" spans="3:9" s="9" customFormat="1">
      <c r="C708" s="426"/>
      <c r="D708" s="426"/>
      <c r="E708" s="426"/>
      <c r="F708" s="426"/>
      <c r="G708" s="426"/>
      <c r="H708" s="426"/>
      <c r="I708" s="426"/>
    </row>
    <row r="709" spans="3:9" s="9" customFormat="1">
      <c r="C709" s="426"/>
      <c r="D709" s="426"/>
      <c r="E709" s="426"/>
      <c r="F709" s="426"/>
      <c r="G709" s="426"/>
      <c r="H709" s="426"/>
      <c r="I709" s="426"/>
    </row>
    <row r="710" spans="3:9" s="9" customFormat="1">
      <c r="C710" s="426"/>
      <c r="D710" s="426"/>
      <c r="E710" s="426"/>
      <c r="F710" s="426"/>
      <c r="G710" s="426"/>
      <c r="H710" s="426"/>
      <c r="I710" s="426"/>
    </row>
    <row r="711" spans="3:9" s="9" customFormat="1">
      <c r="C711" s="426"/>
      <c r="D711" s="426"/>
      <c r="E711" s="426"/>
      <c r="F711" s="426"/>
      <c r="G711" s="426"/>
      <c r="H711" s="426"/>
      <c r="I711" s="426"/>
    </row>
    <row r="712" spans="3:9" s="9" customFormat="1">
      <c r="C712" s="426"/>
      <c r="D712" s="426"/>
      <c r="E712" s="426"/>
      <c r="F712" s="426"/>
      <c r="G712" s="426"/>
      <c r="H712" s="426"/>
      <c r="I712" s="426"/>
    </row>
    <row r="713" spans="3:9" s="9" customFormat="1">
      <c r="C713" s="426"/>
      <c r="D713" s="426"/>
      <c r="E713" s="426"/>
      <c r="F713" s="426"/>
      <c r="G713" s="426"/>
      <c r="H713" s="426"/>
      <c r="I713" s="426"/>
    </row>
    <row r="714" spans="3:9" s="9" customFormat="1">
      <c r="C714" s="426"/>
      <c r="D714" s="426"/>
      <c r="E714" s="426"/>
      <c r="F714" s="426"/>
      <c r="G714" s="426"/>
      <c r="H714" s="426"/>
      <c r="I714" s="426"/>
    </row>
    <row r="715" spans="3:9" s="9" customFormat="1">
      <c r="C715" s="426"/>
      <c r="D715" s="426"/>
      <c r="E715" s="426"/>
      <c r="F715" s="426"/>
      <c r="G715" s="426"/>
      <c r="H715" s="426"/>
      <c r="I715" s="426"/>
    </row>
    <row r="716" spans="3:9" s="9" customFormat="1">
      <c r="C716" s="426"/>
      <c r="D716" s="426"/>
      <c r="E716" s="426"/>
      <c r="F716" s="426"/>
      <c r="G716" s="426"/>
      <c r="H716" s="426"/>
      <c r="I716" s="426"/>
    </row>
    <row r="717" spans="3:9" s="9" customFormat="1">
      <c r="C717" s="426"/>
      <c r="D717" s="426"/>
      <c r="E717" s="426"/>
      <c r="F717" s="426"/>
      <c r="G717" s="426"/>
      <c r="H717" s="426"/>
      <c r="I717" s="426"/>
    </row>
    <row r="718" spans="3:9" s="9" customFormat="1">
      <c r="C718" s="426"/>
      <c r="D718" s="426"/>
      <c r="E718" s="426"/>
      <c r="F718" s="426"/>
      <c r="G718" s="426"/>
      <c r="H718" s="426"/>
      <c r="I718" s="426"/>
    </row>
    <row r="719" spans="3:9" s="9" customFormat="1">
      <c r="C719" s="426"/>
      <c r="D719" s="426"/>
      <c r="E719" s="426"/>
      <c r="F719" s="426"/>
      <c r="G719" s="426"/>
      <c r="H719" s="426"/>
      <c r="I719" s="426"/>
    </row>
    <row r="720" spans="3:9" s="9" customFormat="1">
      <c r="C720" s="426"/>
      <c r="D720" s="426"/>
      <c r="E720" s="426"/>
      <c r="F720" s="426"/>
      <c r="G720" s="426"/>
      <c r="H720" s="426"/>
      <c r="I720" s="426"/>
    </row>
    <row r="721" spans="3:9" s="9" customFormat="1">
      <c r="C721" s="426"/>
      <c r="D721" s="426"/>
      <c r="E721" s="426"/>
      <c r="F721" s="426"/>
      <c r="G721" s="426"/>
      <c r="H721" s="426"/>
      <c r="I721" s="426"/>
    </row>
    <row r="722" spans="3:9" s="9" customFormat="1">
      <c r="C722" s="426"/>
      <c r="D722" s="426"/>
      <c r="E722" s="426"/>
      <c r="F722" s="426"/>
      <c r="G722" s="426"/>
      <c r="H722" s="426"/>
      <c r="I722" s="426"/>
    </row>
    <row r="723" spans="3:9" s="9" customFormat="1">
      <c r="C723" s="426"/>
      <c r="D723" s="426"/>
      <c r="E723" s="426"/>
      <c r="F723" s="426"/>
      <c r="G723" s="426"/>
      <c r="H723" s="426"/>
      <c r="I723" s="426"/>
    </row>
    <row r="724" spans="3:9" s="9" customFormat="1">
      <c r="C724" s="426"/>
      <c r="D724" s="426"/>
      <c r="E724" s="426"/>
      <c r="F724" s="426"/>
      <c r="G724" s="426"/>
      <c r="H724" s="426"/>
      <c r="I724" s="426"/>
    </row>
    <row r="725" spans="3:9" s="9" customFormat="1">
      <c r="C725" s="426"/>
      <c r="D725" s="426"/>
      <c r="E725" s="426"/>
      <c r="F725" s="426"/>
      <c r="G725" s="426"/>
      <c r="H725" s="426"/>
      <c r="I725" s="426"/>
    </row>
    <row r="726" spans="3:9" s="9" customFormat="1">
      <c r="C726" s="426"/>
      <c r="D726" s="426"/>
      <c r="E726" s="426"/>
      <c r="F726" s="426"/>
      <c r="G726" s="426"/>
      <c r="H726" s="426"/>
      <c r="I726" s="426"/>
    </row>
    <row r="727" spans="3:9" s="9" customFormat="1">
      <c r="C727" s="426"/>
      <c r="D727" s="426"/>
      <c r="E727" s="426"/>
      <c r="F727" s="426"/>
      <c r="G727" s="426"/>
      <c r="H727" s="426"/>
      <c r="I727" s="426"/>
    </row>
    <row r="728" spans="3:9" s="9" customFormat="1">
      <c r="C728" s="426"/>
      <c r="D728" s="426"/>
      <c r="E728" s="426"/>
      <c r="F728" s="426"/>
      <c r="G728" s="426"/>
      <c r="H728" s="426"/>
      <c r="I728" s="426"/>
    </row>
    <row r="729" spans="3:9" s="9" customFormat="1">
      <c r="C729" s="426"/>
      <c r="D729" s="426"/>
      <c r="E729" s="426"/>
      <c r="F729" s="426"/>
      <c r="G729" s="426"/>
      <c r="H729" s="426"/>
      <c r="I729" s="426"/>
    </row>
    <row r="730" spans="3:9" s="9" customFormat="1">
      <c r="C730" s="426"/>
      <c r="D730" s="426"/>
      <c r="E730" s="426"/>
      <c r="F730" s="426"/>
      <c r="G730" s="426"/>
      <c r="H730" s="426"/>
      <c r="I730" s="426"/>
    </row>
    <row r="731" spans="3:9" s="9" customFormat="1">
      <c r="C731" s="426"/>
      <c r="D731" s="426"/>
      <c r="E731" s="426"/>
      <c r="F731" s="426"/>
      <c r="G731" s="426"/>
      <c r="H731" s="426"/>
      <c r="I731" s="426"/>
    </row>
    <row r="732" spans="3:9" s="9" customFormat="1">
      <c r="C732" s="426"/>
      <c r="D732" s="426"/>
      <c r="E732" s="426"/>
      <c r="F732" s="426"/>
      <c r="G732" s="426"/>
      <c r="H732" s="426"/>
      <c r="I732" s="426"/>
    </row>
    <row r="733" spans="3:9" s="9" customFormat="1">
      <c r="C733" s="426"/>
      <c r="D733" s="426"/>
      <c r="E733" s="426"/>
      <c r="F733" s="426"/>
      <c r="G733" s="426"/>
      <c r="H733" s="426"/>
      <c r="I733" s="426"/>
    </row>
    <row r="734" spans="3:9" s="9" customFormat="1">
      <c r="C734" s="426"/>
      <c r="D734" s="426"/>
      <c r="E734" s="426"/>
      <c r="F734" s="426"/>
      <c r="G734" s="426"/>
      <c r="H734" s="426"/>
      <c r="I734" s="426"/>
    </row>
    <row r="735" spans="3:9" s="9" customFormat="1">
      <c r="C735" s="426"/>
      <c r="D735" s="426"/>
      <c r="E735" s="426"/>
      <c r="F735" s="426"/>
      <c r="G735" s="426"/>
      <c r="H735" s="426"/>
      <c r="I735" s="426"/>
    </row>
    <row r="736" spans="3:9" s="9" customFormat="1">
      <c r="C736" s="426"/>
      <c r="D736" s="426"/>
      <c r="E736" s="426"/>
      <c r="F736" s="426"/>
      <c r="G736" s="426"/>
      <c r="H736" s="426"/>
      <c r="I736" s="426"/>
    </row>
    <row r="737" spans="3:9" s="9" customFormat="1">
      <c r="C737" s="426"/>
      <c r="D737" s="426"/>
      <c r="E737" s="426"/>
      <c r="F737" s="426"/>
      <c r="G737" s="426"/>
      <c r="H737" s="426"/>
      <c r="I737" s="426"/>
    </row>
    <row r="738" spans="3:9" s="9" customFormat="1">
      <c r="C738" s="426"/>
      <c r="D738" s="426"/>
      <c r="E738" s="426"/>
      <c r="F738" s="426"/>
      <c r="G738" s="426"/>
      <c r="H738" s="426"/>
      <c r="I738" s="426"/>
    </row>
    <row r="739" spans="3:9" s="9" customFormat="1">
      <c r="C739" s="426"/>
      <c r="D739" s="426"/>
      <c r="E739" s="426"/>
      <c r="F739" s="426"/>
      <c r="G739" s="426"/>
      <c r="H739" s="426"/>
      <c r="I739" s="426"/>
    </row>
    <row r="740" spans="3:9" s="9" customFormat="1">
      <c r="C740" s="426"/>
      <c r="D740" s="426"/>
      <c r="E740" s="426"/>
      <c r="F740" s="426"/>
      <c r="G740" s="426"/>
      <c r="H740" s="426"/>
      <c r="I740" s="426"/>
    </row>
    <row r="741" spans="3:9" s="9" customFormat="1">
      <c r="C741" s="426"/>
      <c r="D741" s="426"/>
      <c r="E741" s="426"/>
      <c r="F741" s="426"/>
      <c r="G741" s="426"/>
      <c r="H741" s="426"/>
      <c r="I741" s="426"/>
    </row>
    <row r="742" spans="3:9" s="9" customFormat="1">
      <c r="C742" s="426"/>
      <c r="D742" s="426"/>
      <c r="E742" s="426"/>
      <c r="F742" s="426"/>
      <c r="G742" s="426"/>
      <c r="H742" s="426"/>
      <c r="I742" s="426"/>
    </row>
    <row r="743" spans="3:9" s="9" customFormat="1">
      <c r="C743" s="426"/>
      <c r="D743" s="426"/>
      <c r="E743" s="426"/>
      <c r="F743" s="426"/>
      <c r="G743" s="426"/>
      <c r="H743" s="426"/>
      <c r="I743" s="426"/>
    </row>
    <row r="744" spans="3:9" s="9" customFormat="1">
      <c r="C744" s="426"/>
      <c r="D744" s="426"/>
      <c r="E744" s="426"/>
      <c r="F744" s="426"/>
      <c r="G744" s="426"/>
      <c r="H744" s="426"/>
      <c r="I744" s="426"/>
    </row>
    <row r="745" spans="3:9" s="9" customFormat="1">
      <c r="C745" s="426"/>
      <c r="D745" s="426"/>
      <c r="E745" s="426"/>
      <c r="F745" s="426"/>
      <c r="G745" s="426"/>
      <c r="H745" s="426"/>
      <c r="I745" s="426"/>
    </row>
    <row r="746" spans="3:9" s="9" customFormat="1">
      <c r="C746" s="426"/>
      <c r="D746" s="426"/>
      <c r="E746" s="426"/>
      <c r="F746" s="426"/>
      <c r="G746" s="426"/>
      <c r="H746" s="426"/>
      <c r="I746" s="426"/>
    </row>
    <row r="747" spans="3:9" s="9" customFormat="1">
      <c r="C747" s="426"/>
      <c r="D747" s="426"/>
      <c r="E747" s="426"/>
      <c r="F747" s="426"/>
      <c r="G747" s="426"/>
      <c r="H747" s="426"/>
      <c r="I747" s="426"/>
    </row>
    <row r="748" spans="3:9" s="9" customFormat="1">
      <c r="C748" s="426"/>
      <c r="D748" s="426"/>
      <c r="E748" s="426"/>
      <c r="F748" s="426"/>
      <c r="G748" s="426"/>
      <c r="H748" s="426"/>
      <c r="I748" s="426"/>
    </row>
    <row r="749" spans="3:9" s="9" customFormat="1">
      <c r="C749" s="426"/>
      <c r="D749" s="426"/>
      <c r="E749" s="426"/>
      <c r="F749" s="426"/>
      <c r="G749" s="426"/>
      <c r="H749" s="426"/>
      <c r="I749" s="426"/>
    </row>
    <row r="750" spans="3:9" s="9" customFormat="1">
      <c r="C750" s="426"/>
      <c r="D750" s="426"/>
      <c r="E750" s="426"/>
      <c r="F750" s="426"/>
      <c r="G750" s="426"/>
      <c r="H750" s="426"/>
      <c r="I750" s="426"/>
    </row>
    <row r="751" spans="3:9" s="9" customFormat="1">
      <c r="C751" s="426"/>
      <c r="D751" s="426"/>
      <c r="E751" s="426"/>
      <c r="F751" s="426"/>
      <c r="G751" s="426"/>
      <c r="H751" s="426"/>
      <c r="I751" s="426"/>
    </row>
    <row r="752" spans="3:9" s="9" customFormat="1">
      <c r="C752" s="426"/>
      <c r="D752" s="426"/>
      <c r="E752" s="426"/>
      <c r="F752" s="426"/>
      <c r="G752" s="426"/>
      <c r="H752" s="426"/>
      <c r="I752" s="426"/>
    </row>
    <row r="753" spans="3:9" s="9" customFormat="1">
      <c r="C753" s="426"/>
      <c r="D753" s="426"/>
      <c r="E753" s="426"/>
      <c r="F753" s="426"/>
      <c r="G753" s="426"/>
      <c r="H753" s="426"/>
      <c r="I753" s="426"/>
    </row>
    <row r="754" spans="3:9" s="9" customFormat="1">
      <c r="C754" s="426"/>
      <c r="D754" s="426"/>
      <c r="E754" s="426"/>
      <c r="F754" s="426"/>
      <c r="G754" s="426"/>
      <c r="H754" s="426"/>
      <c r="I754" s="426"/>
    </row>
    <row r="755" spans="3:9" s="9" customFormat="1">
      <c r="C755" s="426"/>
      <c r="D755" s="426"/>
      <c r="E755" s="426"/>
      <c r="F755" s="426"/>
      <c r="G755" s="426"/>
      <c r="H755" s="426"/>
      <c r="I755" s="426"/>
    </row>
    <row r="756" spans="3:9" s="9" customFormat="1">
      <c r="C756" s="426"/>
      <c r="D756" s="426"/>
      <c r="E756" s="426"/>
      <c r="F756" s="426"/>
      <c r="G756" s="426"/>
      <c r="H756" s="426"/>
      <c r="I756" s="426"/>
    </row>
    <row r="757" spans="3:9" s="9" customFormat="1">
      <c r="C757" s="426"/>
      <c r="D757" s="426"/>
      <c r="E757" s="426"/>
      <c r="F757" s="426"/>
      <c r="G757" s="426"/>
      <c r="H757" s="426"/>
      <c r="I757" s="426"/>
    </row>
    <row r="758" spans="3:9" s="9" customFormat="1">
      <c r="C758" s="426"/>
      <c r="D758" s="426"/>
      <c r="E758" s="426"/>
      <c r="F758" s="426"/>
      <c r="G758" s="426"/>
      <c r="H758" s="426"/>
      <c r="I758" s="426"/>
    </row>
    <row r="759" spans="3:9" s="9" customFormat="1">
      <c r="C759" s="426"/>
      <c r="D759" s="426"/>
      <c r="E759" s="426"/>
      <c r="F759" s="426"/>
      <c r="G759" s="426"/>
      <c r="H759" s="426"/>
      <c r="I759" s="426"/>
    </row>
    <row r="760" spans="3:9" s="9" customFormat="1">
      <c r="C760" s="426"/>
      <c r="D760" s="426"/>
      <c r="E760" s="426"/>
      <c r="F760" s="426"/>
      <c r="G760" s="426"/>
      <c r="H760" s="426"/>
      <c r="I760" s="426"/>
    </row>
    <row r="761" spans="3:9" s="9" customFormat="1">
      <c r="C761" s="426"/>
      <c r="D761" s="426"/>
      <c r="E761" s="426"/>
      <c r="F761" s="426"/>
      <c r="G761" s="426"/>
      <c r="H761" s="426"/>
      <c r="I761" s="426"/>
    </row>
    <row r="762" spans="3:9" s="9" customFormat="1">
      <c r="C762" s="426"/>
      <c r="D762" s="426"/>
      <c r="E762" s="426"/>
      <c r="F762" s="426"/>
      <c r="G762" s="426"/>
      <c r="H762" s="426"/>
      <c r="I762" s="426"/>
    </row>
    <row r="763" spans="3:9" s="9" customFormat="1">
      <c r="C763" s="426"/>
      <c r="D763" s="426"/>
      <c r="E763" s="426"/>
      <c r="F763" s="426"/>
      <c r="G763" s="426"/>
      <c r="H763" s="426"/>
      <c r="I763" s="426"/>
    </row>
    <row r="764" spans="3:9" s="9" customFormat="1">
      <c r="C764" s="426"/>
      <c r="D764" s="426"/>
      <c r="E764" s="426"/>
      <c r="F764" s="426"/>
      <c r="G764" s="426"/>
      <c r="H764" s="426"/>
      <c r="I764" s="426"/>
    </row>
    <row r="765" spans="3:9" s="9" customFormat="1">
      <c r="C765" s="426"/>
      <c r="D765" s="426"/>
      <c r="E765" s="426"/>
      <c r="F765" s="426"/>
      <c r="G765" s="426"/>
      <c r="H765" s="426"/>
      <c r="I765" s="426"/>
    </row>
    <row r="766" spans="3:9" s="9" customFormat="1">
      <c r="C766" s="426"/>
      <c r="D766" s="426"/>
      <c r="E766" s="426"/>
      <c r="F766" s="426"/>
      <c r="G766" s="426"/>
      <c r="H766" s="426"/>
      <c r="I766" s="426"/>
    </row>
    <row r="767" spans="3:9" s="9" customFormat="1">
      <c r="C767" s="426"/>
      <c r="D767" s="426"/>
      <c r="E767" s="426"/>
      <c r="F767" s="426"/>
      <c r="G767" s="426"/>
      <c r="H767" s="426"/>
      <c r="I767" s="426"/>
    </row>
    <row r="768" spans="3:9" s="9" customFormat="1">
      <c r="C768" s="426"/>
      <c r="D768" s="426"/>
      <c r="E768" s="426"/>
      <c r="F768" s="426"/>
      <c r="G768" s="426"/>
      <c r="H768" s="426"/>
      <c r="I768" s="426"/>
    </row>
    <row r="769" spans="3:9" s="9" customFormat="1">
      <c r="C769" s="426"/>
      <c r="D769" s="426"/>
      <c r="E769" s="426"/>
      <c r="F769" s="426"/>
      <c r="G769" s="426"/>
      <c r="H769" s="426"/>
      <c r="I769" s="426"/>
    </row>
    <row r="770" spans="3:9" s="9" customFormat="1">
      <c r="C770" s="426"/>
      <c r="D770" s="426"/>
      <c r="E770" s="426"/>
      <c r="F770" s="426"/>
      <c r="G770" s="426"/>
      <c r="H770" s="426"/>
      <c r="I770" s="426"/>
    </row>
    <row r="771" spans="3:9" s="9" customFormat="1">
      <c r="C771" s="426"/>
      <c r="D771" s="426"/>
      <c r="E771" s="426"/>
      <c r="F771" s="426"/>
      <c r="G771" s="426"/>
      <c r="H771" s="426"/>
      <c r="I771" s="426"/>
    </row>
    <row r="772" spans="3:9" s="9" customFormat="1">
      <c r="C772" s="426"/>
      <c r="D772" s="426"/>
      <c r="E772" s="426"/>
      <c r="F772" s="426"/>
      <c r="G772" s="426"/>
      <c r="H772" s="426"/>
      <c r="I772" s="426"/>
    </row>
    <row r="773" spans="3:9" s="9" customFormat="1">
      <c r="C773" s="426"/>
      <c r="D773" s="426"/>
      <c r="E773" s="426"/>
      <c r="F773" s="426"/>
      <c r="G773" s="426"/>
      <c r="H773" s="426"/>
      <c r="I773" s="426"/>
    </row>
    <row r="774" spans="3:9" s="9" customFormat="1">
      <c r="C774" s="426"/>
      <c r="D774" s="426"/>
      <c r="E774" s="426"/>
      <c r="F774" s="426"/>
      <c r="G774" s="426"/>
      <c r="H774" s="426"/>
      <c r="I774" s="426"/>
    </row>
    <row r="775" spans="3:9" s="9" customFormat="1">
      <c r="C775" s="426"/>
      <c r="D775" s="426"/>
      <c r="E775" s="426"/>
      <c r="F775" s="426"/>
      <c r="G775" s="426"/>
      <c r="H775" s="426"/>
      <c r="I775" s="426"/>
    </row>
    <row r="776" spans="3:9" s="9" customFormat="1">
      <c r="C776" s="426"/>
      <c r="D776" s="426"/>
      <c r="E776" s="426"/>
      <c r="F776" s="426"/>
      <c r="G776" s="426"/>
      <c r="H776" s="426"/>
      <c r="I776" s="426"/>
    </row>
    <row r="777" spans="3:9" s="9" customFormat="1">
      <c r="C777" s="426"/>
      <c r="D777" s="426"/>
      <c r="E777" s="426"/>
      <c r="F777" s="426"/>
      <c r="G777" s="426"/>
      <c r="H777" s="426"/>
      <c r="I777" s="426"/>
    </row>
    <row r="778" spans="3:9" s="9" customFormat="1">
      <c r="C778" s="426"/>
      <c r="D778" s="426"/>
      <c r="E778" s="426"/>
      <c r="F778" s="426"/>
      <c r="G778" s="426"/>
      <c r="H778" s="426"/>
      <c r="I778" s="426"/>
    </row>
    <row r="779" spans="3:9" s="9" customFormat="1">
      <c r="C779" s="426"/>
      <c r="D779" s="426"/>
      <c r="E779" s="426"/>
      <c r="F779" s="426"/>
      <c r="G779" s="426"/>
      <c r="H779" s="426"/>
      <c r="I779" s="426"/>
    </row>
    <row r="780" spans="3:9" s="9" customFormat="1">
      <c r="C780" s="426"/>
      <c r="D780" s="426"/>
      <c r="E780" s="426"/>
      <c r="F780" s="426"/>
      <c r="G780" s="426"/>
      <c r="H780" s="426"/>
      <c r="I780" s="426"/>
    </row>
    <row r="781" spans="3:9" s="9" customFormat="1">
      <c r="C781" s="426"/>
      <c r="D781" s="426"/>
      <c r="E781" s="426"/>
      <c r="F781" s="426"/>
      <c r="G781" s="426"/>
      <c r="H781" s="426"/>
      <c r="I781" s="426"/>
    </row>
    <row r="782" spans="3:9" s="9" customFormat="1">
      <c r="C782" s="426"/>
      <c r="D782" s="426"/>
      <c r="E782" s="426"/>
      <c r="F782" s="426"/>
      <c r="G782" s="426"/>
      <c r="H782" s="426"/>
      <c r="I782" s="426"/>
    </row>
    <row r="783" spans="3:9" s="9" customFormat="1">
      <c r="C783" s="426"/>
      <c r="D783" s="426"/>
      <c r="E783" s="426"/>
      <c r="F783" s="426"/>
      <c r="G783" s="426"/>
      <c r="H783" s="426"/>
      <c r="I783" s="426"/>
    </row>
    <row r="784" spans="3:9" s="9" customFormat="1">
      <c r="C784" s="426"/>
      <c r="D784" s="426"/>
      <c r="E784" s="426"/>
      <c r="F784" s="426"/>
      <c r="G784" s="426"/>
      <c r="H784" s="426"/>
      <c r="I784" s="426"/>
    </row>
    <row r="785" spans="3:9" s="9" customFormat="1">
      <c r="C785" s="426"/>
      <c r="D785" s="426"/>
      <c r="E785" s="426"/>
      <c r="F785" s="426"/>
      <c r="G785" s="426"/>
      <c r="H785" s="426"/>
      <c r="I785" s="426"/>
    </row>
    <row r="786" spans="3:9" s="9" customFormat="1">
      <c r="C786" s="426"/>
      <c r="D786" s="426"/>
      <c r="E786" s="426"/>
      <c r="F786" s="426"/>
      <c r="G786" s="426"/>
      <c r="H786" s="426"/>
      <c r="I786" s="426"/>
    </row>
    <row r="787" spans="3:9" s="9" customFormat="1">
      <c r="C787" s="426"/>
      <c r="D787" s="426"/>
      <c r="E787" s="426"/>
      <c r="F787" s="426"/>
      <c r="G787" s="426"/>
      <c r="H787" s="426"/>
      <c r="I787" s="426"/>
    </row>
    <row r="788" spans="3:9" s="9" customFormat="1">
      <c r="C788" s="426"/>
      <c r="D788" s="426"/>
      <c r="E788" s="426"/>
      <c r="F788" s="426"/>
      <c r="G788" s="426"/>
      <c r="H788" s="426"/>
      <c r="I788" s="426"/>
    </row>
    <row r="789" spans="3:9" s="9" customFormat="1">
      <c r="C789" s="426"/>
      <c r="D789" s="426"/>
      <c r="E789" s="426"/>
      <c r="F789" s="426"/>
      <c r="G789" s="426"/>
      <c r="H789" s="426"/>
      <c r="I789" s="426"/>
    </row>
    <row r="790" spans="3:9" s="9" customFormat="1">
      <c r="C790" s="426"/>
      <c r="D790" s="426"/>
      <c r="E790" s="426"/>
      <c r="F790" s="426"/>
      <c r="G790" s="426"/>
      <c r="H790" s="426"/>
      <c r="I790" s="426"/>
    </row>
    <row r="791" spans="3:9" s="9" customFormat="1">
      <c r="C791" s="426"/>
      <c r="D791" s="426"/>
      <c r="E791" s="426"/>
      <c r="F791" s="426"/>
      <c r="G791" s="426"/>
      <c r="H791" s="426"/>
      <c r="I791" s="426"/>
    </row>
    <row r="792" spans="3:9" s="9" customFormat="1">
      <c r="C792" s="426"/>
      <c r="D792" s="426"/>
      <c r="E792" s="426"/>
      <c r="F792" s="426"/>
      <c r="G792" s="426"/>
      <c r="H792" s="426"/>
      <c r="I792" s="426"/>
    </row>
    <row r="793" spans="3:9" s="9" customFormat="1">
      <c r="C793" s="426"/>
      <c r="D793" s="426"/>
      <c r="E793" s="426"/>
      <c r="F793" s="426"/>
      <c r="G793" s="426"/>
      <c r="H793" s="426"/>
      <c r="I793" s="426"/>
    </row>
    <row r="794" spans="3:9" s="9" customFormat="1">
      <c r="C794" s="426"/>
      <c r="D794" s="426"/>
      <c r="E794" s="426"/>
      <c r="F794" s="426"/>
      <c r="G794" s="426"/>
      <c r="H794" s="426"/>
      <c r="I794" s="426"/>
    </row>
    <row r="795" spans="3:9" s="9" customFormat="1">
      <c r="C795" s="426"/>
      <c r="D795" s="426"/>
      <c r="E795" s="426"/>
      <c r="F795" s="426"/>
      <c r="G795" s="426"/>
      <c r="H795" s="426"/>
      <c r="I795" s="426"/>
    </row>
    <row r="796" spans="3:9" s="9" customFormat="1">
      <c r="C796" s="426"/>
      <c r="D796" s="426"/>
      <c r="E796" s="426"/>
      <c r="F796" s="426"/>
      <c r="G796" s="426"/>
      <c r="H796" s="426"/>
      <c r="I796" s="426"/>
    </row>
    <row r="797" spans="3:9" s="9" customFormat="1">
      <c r="C797" s="426"/>
      <c r="D797" s="426"/>
      <c r="E797" s="426"/>
      <c r="F797" s="426"/>
      <c r="G797" s="426"/>
      <c r="H797" s="426"/>
      <c r="I797" s="426"/>
    </row>
    <row r="798" spans="3:9" s="9" customFormat="1">
      <c r="C798" s="426"/>
      <c r="D798" s="426"/>
      <c r="E798" s="426"/>
      <c r="F798" s="426"/>
      <c r="G798" s="426"/>
      <c r="H798" s="426"/>
      <c r="I798" s="426"/>
    </row>
    <row r="799" spans="3:9" s="9" customFormat="1">
      <c r="C799" s="426"/>
      <c r="D799" s="426"/>
      <c r="E799" s="426"/>
      <c r="F799" s="426"/>
      <c r="G799" s="426"/>
      <c r="H799" s="426"/>
      <c r="I799" s="426"/>
    </row>
    <row r="800" spans="3:9" s="9" customFormat="1">
      <c r="C800" s="426"/>
      <c r="D800" s="426"/>
      <c r="E800" s="426"/>
      <c r="F800" s="426"/>
      <c r="G800" s="426"/>
      <c r="H800" s="426"/>
      <c r="I800" s="426"/>
    </row>
    <row r="801" spans="3:9" s="9" customFormat="1">
      <c r="C801" s="426"/>
      <c r="D801" s="426"/>
      <c r="E801" s="426"/>
      <c r="F801" s="426"/>
      <c r="G801" s="426"/>
      <c r="H801" s="426"/>
      <c r="I801" s="426"/>
    </row>
    <row r="802" spans="3:9" s="9" customFormat="1">
      <c r="C802" s="426"/>
      <c r="D802" s="426"/>
      <c r="E802" s="426"/>
      <c r="F802" s="426"/>
      <c r="G802" s="426"/>
      <c r="H802" s="426"/>
      <c r="I802" s="426"/>
    </row>
    <row r="803" spans="3:9" s="9" customFormat="1">
      <c r="C803" s="426"/>
      <c r="D803" s="426"/>
      <c r="E803" s="426"/>
      <c r="F803" s="426"/>
      <c r="G803" s="426"/>
      <c r="H803" s="426"/>
      <c r="I803" s="426"/>
    </row>
    <row r="804" spans="3:9" s="9" customFormat="1">
      <c r="C804" s="426"/>
      <c r="D804" s="426"/>
      <c r="E804" s="426"/>
      <c r="F804" s="426"/>
      <c r="G804" s="426"/>
      <c r="H804" s="426"/>
      <c r="I804" s="426"/>
    </row>
    <row r="805" spans="3:9" s="9" customFormat="1">
      <c r="C805" s="426"/>
      <c r="D805" s="426"/>
      <c r="E805" s="426"/>
      <c r="F805" s="426"/>
      <c r="G805" s="426"/>
      <c r="H805" s="426"/>
      <c r="I805" s="426"/>
    </row>
    <row r="806" spans="3:9" s="9" customFormat="1">
      <c r="C806" s="426"/>
      <c r="D806" s="426"/>
      <c r="E806" s="426"/>
      <c r="F806" s="426"/>
      <c r="G806" s="426"/>
      <c r="H806" s="426"/>
      <c r="I806" s="426"/>
    </row>
    <row r="807" spans="3:9" s="9" customFormat="1">
      <c r="C807" s="426"/>
      <c r="D807" s="426"/>
      <c r="E807" s="426"/>
      <c r="F807" s="426"/>
      <c r="G807" s="426"/>
      <c r="H807" s="426"/>
      <c r="I807" s="426"/>
    </row>
    <row r="808" spans="3:9" s="9" customFormat="1">
      <c r="C808" s="426"/>
      <c r="D808" s="426"/>
      <c r="E808" s="426"/>
      <c r="F808" s="426"/>
      <c r="G808" s="426"/>
      <c r="H808" s="426"/>
      <c r="I808" s="426"/>
    </row>
    <row r="809" spans="3:9" s="9" customFormat="1">
      <c r="C809" s="426"/>
      <c r="D809" s="426"/>
      <c r="E809" s="426"/>
      <c r="F809" s="426"/>
      <c r="G809" s="426"/>
      <c r="H809" s="426"/>
      <c r="I809" s="426"/>
    </row>
    <row r="810" spans="3:9" s="9" customFormat="1">
      <c r="C810" s="426"/>
      <c r="D810" s="426"/>
      <c r="E810" s="426"/>
      <c r="F810" s="426"/>
      <c r="G810" s="426"/>
      <c r="H810" s="426"/>
      <c r="I810" s="426"/>
    </row>
    <row r="811" spans="3:9" s="9" customFormat="1">
      <c r="C811" s="426"/>
      <c r="D811" s="426"/>
      <c r="E811" s="426"/>
      <c r="F811" s="426"/>
      <c r="G811" s="426"/>
      <c r="H811" s="426"/>
      <c r="I811" s="426"/>
    </row>
    <row r="812" spans="3:9" s="9" customFormat="1">
      <c r="C812" s="426"/>
      <c r="D812" s="426"/>
      <c r="E812" s="426"/>
      <c r="F812" s="426"/>
      <c r="G812" s="426"/>
      <c r="H812" s="426"/>
      <c r="I812" s="426"/>
    </row>
    <row r="813" spans="3:9" s="9" customFormat="1">
      <c r="C813" s="426"/>
      <c r="D813" s="426"/>
      <c r="E813" s="426"/>
      <c r="F813" s="426"/>
      <c r="G813" s="426"/>
      <c r="H813" s="426"/>
      <c r="I813" s="426"/>
    </row>
    <row r="814" spans="3:9" s="9" customFormat="1">
      <c r="C814" s="426"/>
      <c r="D814" s="426"/>
      <c r="E814" s="426"/>
      <c r="F814" s="426"/>
      <c r="G814" s="426"/>
      <c r="H814" s="426"/>
      <c r="I814" s="426"/>
    </row>
    <row r="815" spans="3:9" s="9" customFormat="1">
      <c r="C815" s="426"/>
      <c r="D815" s="426"/>
      <c r="E815" s="426"/>
      <c r="F815" s="426"/>
      <c r="G815" s="426"/>
      <c r="H815" s="426"/>
      <c r="I815" s="426"/>
    </row>
    <row r="816" spans="3:9" s="9" customFormat="1">
      <c r="C816" s="426"/>
      <c r="D816" s="426"/>
      <c r="E816" s="426"/>
      <c r="F816" s="426"/>
      <c r="G816" s="426"/>
      <c r="H816" s="426"/>
      <c r="I816" s="426"/>
    </row>
    <row r="817" spans="3:9" s="9" customFormat="1">
      <c r="C817" s="426"/>
      <c r="D817" s="426"/>
      <c r="E817" s="426"/>
      <c r="F817" s="426"/>
      <c r="G817" s="426"/>
      <c r="H817" s="426"/>
      <c r="I817" s="426"/>
    </row>
    <row r="818" spans="3:9" s="9" customFormat="1">
      <c r="C818" s="426"/>
      <c r="D818" s="426"/>
      <c r="E818" s="426"/>
      <c r="F818" s="426"/>
      <c r="G818" s="426"/>
      <c r="H818" s="426"/>
      <c r="I818" s="426"/>
    </row>
    <row r="819" spans="3:9" s="9" customFormat="1">
      <c r="C819" s="426"/>
      <c r="D819" s="426"/>
      <c r="E819" s="426"/>
      <c r="F819" s="426"/>
      <c r="G819" s="426"/>
      <c r="H819" s="426"/>
      <c r="I819" s="426"/>
    </row>
    <row r="820" spans="3:9" s="9" customFormat="1">
      <c r="C820" s="426"/>
      <c r="D820" s="426"/>
      <c r="E820" s="426"/>
      <c r="F820" s="426"/>
      <c r="G820" s="426"/>
      <c r="H820" s="426"/>
      <c r="I820" s="426"/>
    </row>
    <row r="821" spans="3:9" s="9" customFormat="1">
      <c r="C821" s="426"/>
      <c r="D821" s="426"/>
      <c r="E821" s="426"/>
      <c r="F821" s="426"/>
      <c r="G821" s="426"/>
      <c r="H821" s="426"/>
      <c r="I821" s="426"/>
    </row>
    <row r="822" spans="3:9" s="9" customFormat="1">
      <c r="C822" s="426"/>
      <c r="D822" s="426"/>
      <c r="E822" s="426"/>
      <c r="F822" s="426"/>
      <c r="G822" s="426"/>
      <c r="H822" s="426"/>
      <c r="I822" s="426"/>
    </row>
    <row r="823" spans="3:9" s="9" customFormat="1">
      <c r="C823" s="426"/>
      <c r="D823" s="426"/>
      <c r="E823" s="426"/>
      <c r="F823" s="426"/>
      <c r="G823" s="426"/>
      <c r="H823" s="426"/>
      <c r="I823" s="426"/>
    </row>
    <row r="824" spans="3:9" s="9" customFormat="1">
      <c r="C824" s="426"/>
      <c r="D824" s="426"/>
      <c r="E824" s="426"/>
      <c r="F824" s="426"/>
      <c r="G824" s="426"/>
      <c r="H824" s="426"/>
      <c r="I824" s="426"/>
    </row>
    <row r="825" spans="3:9" s="9" customFormat="1">
      <c r="C825" s="426"/>
      <c r="D825" s="426"/>
      <c r="E825" s="426"/>
      <c r="F825" s="426"/>
      <c r="G825" s="426"/>
      <c r="H825" s="426"/>
      <c r="I825" s="426"/>
    </row>
    <row r="826" spans="3:9" s="9" customFormat="1">
      <c r="C826" s="426"/>
      <c r="D826" s="426"/>
      <c r="E826" s="426"/>
      <c r="F826" s="426"/>
      <c r="G826" s="426"/>
      <c r="H826" s="426"/>
      <c r="I826" s="426"/>
    </row>
    <row r="827" spans="3:9" s="9" customFormat="1">
      <c r="C827" s="426"/>
      <c r="D827" s="426"/>
      <c r="E827" s="426"/>
      <c r="F827" s="426"/>
      <c r="G827" s="426"/>
      <c r="H827" s="426"/>
      <c r="I827" s="426"/>
    </row>
    <row r="828" spans="3:9" s="9" customFormat="1">
      <c r="C828" s="426"/>
      <c r="D828" s="426"/>
      <c r="E828" s="426"/>
      <c r="F828" s="426"/>
      <c r="G828" s="426"/>
      <c r="H828" s="426"/>
      <c r="I828" s="426"/>
    </row>
    <row r="829" spans="3:9" s="9" customFormat="1">
      <c r="C829" s="426"/>
      <c r="D829" s="426"/>
      <c r="E829" s="426"/>
      <c r="F829" s="426"/>
      <c r="G829" s="426"/>
      <c r="H829" s="426"/>
      <c r="I829" s="426"/>
    </row>
    <row r="830" spans="3:9" s="9" customFormat="1">
      <c r="C830" s="426"/>
      <c r="D830" s="426"/>
      <c r="E830" s="426"/>
      <c r="F830" s="426"/>
      <c r="G830" s="426"/>
      <c r="H830" s="426"/>
      <c r="I830" s="426"/>
    </row>
    <row r="831" spans="3:9" s="9" customFormat="1">
      <c r="C831" s="426"/>
      <c r="D831" s="426"/>
      <c r="E831" s="426"/>
      <c r="F831" s="426"/>
      <c r="G831" s="426"/>
      <c r="H831" s="426"/>
      <c r="I831" s="426"/>
    </row>
    <row r="832" spans="3:9" s="9" customFormat="1">
      <c r="C832" s="426"/>
      <c r="D832" s="426"/>
      <c r="E832" s="426"/>
      <c r="F832" s="426"/>
      <c r="G832" s="426"/>
      <c r="H832" s="426"/>
      <c r="I832" s="426"/>
    </row>
    <row r="833" spans="3:9" s="9" customFormat="1">
      <c r="C833" s="426"/>
      <c r="D833" s="426"/>
      <c r="E833" s="426"/>
      <c r="F833" s="426"/>
      <c r="G833" s="426"/>
      <c r="H833" s="426"/>
      <c r="I833" s="426"/>
    </row>
    <row r="834" spans="3:9" s="9" customFormat="1">
      <c r="C834" s="426"/>
      <c r="D834" s="426"/>
      <c r="E834" s="426"/>
      <c r="F834" s="426"/>
      <c r="G834" s="426"/>
      <c r="H834" s="426"/>
      <c r="I834" s="426"/>
    </row>
    <row r="835" spans="3:9" s="9" customFormat="1">
      <c r="C835" s="426"/>
      <c r="D835" s="426"/>
      <c r="E835" s="426"/>
      <c r="F835" s="426"/>
      <c r="G835" s="426"/>
      <c r="H835" s="426"/>
      <c r="I835" s="426"/>
    </row>
    <row r="836" spans="3:9" s="9" customFormat="1">
      <c r="C836" s="426"/>
      <c r="D836" s="426"/>
      <c r="E836" s="426"/>
      <c r="F836" s="426"/>
      <c r="G836" s="426"/>
      <c r="H836" s="426"/>
      <c r="I836" s="426"/>
    </row>
    <row r="837" spans="3:9" s="9" customFormat="1">
      <c r="C837" s="426"/>
      <c r="D837" s="426"/>
      <c r="E837" s="426"/>
      <c r="F837" s="426"/>
      <c r="G837" s="426"/>
      <c r="H837" s="426"/>
      <c r="I837" s="426"/>
    </row>
    <row r="838" spans="3:9" s="9" customFormat="1">
      <c r="C838" s="426"/>
      <c r="D838" s="426"/>
      <c r="E838" s="426"/>
      <c r="F838" s="426"/>
      <c r="G838" s="426"/>
      <c r="H838" s="426"/>
      <c r="I838" s="426"/>
    </row>
    <row r="839" spans="3:9" s="9" customFormat="1">
      <c r="C839" s="426"/>
      <c r="D839" s="426"/>
      <c r="E839" s="426"/>
      <c r="F839" s="426"/>
      <c r="G839" s="426"/>
      <c r="H839" s="426"/>
      <c r="I839" s="426"/>
    </row>
    <row r="840" spans="3:9" s="9" customFormat="1">
      <c r="C840" s="426"/>
      <c r="D840" s="426"/>
      <c r="E840" s="426"/>
      <c r="F840" s="426"/>
      <c r="G840" s="426"/>
      <c r="H840" s="426"/>
      <c r="I840" s="426"/>
    </row>
    <row r="841" spans="3:9" s="9" customFormat="1">
      <c r="C841" s="426"/>
      <c r="D841" s="426"/>
      <c r="E841" s="426"/>
      <c r="F841" s="426"/>
      <c r="G841" s="426"/>
      <c r="H841" s="426"/>
      <c r="I841" s="426"/>
    </row>
    <row r="842" spans="3:9" s="9" customFormat="1">
      <c r="C842" s="426"/>
      <c r="D842" s="426"/>
      <c r="E842" s="426"/>
      <c r="F842" s="426"/>
      <c r="G842" s="426"/>
      <c r="H842" s="426"/>
      <c r="I842" s="426"/>
    </row>
    <row r="843" spans="3:9" s="9" customFormat="1">
      <c r="C843" s="426"/>
      <c r="D843" s="426"/>
      <c r="E843" s="426"/>
      <c r="F843" s="426"/>
      <c r="G843" s="426"/>
      <c r="H843" s="426"/>
      <c r="I843" s="426"/>
    </row>
    <row r="844" spans="3:9" s="9" customFormat="1">
      <c r="C844" s="426"/>
      <c r="D844" s="426"/>
      <c r="E844" s="426"/>
      <c r="F844" s="426"/>
      <c r="G844" s="426"/>
      <c r="H844" s="426"/>
      <c r="I844" s="426"/>
    </row>
    <row r="845" spans="3:9" s="9" customFormat="1">
      <c r="C845" s="426"/>
      <c r="D845" s="426"/>
      <c r="E845" s="426"/>
      <c r="F845" s="426"/>
      <c r="G845" s="426"/>
      <c r="H845" s="426"/>
      <c r="I845" s="426"/>
    </row>
    <row r="846" spans="3:9" s="9" customFormat="1">
      <c r="C846" s="426"/>
      <c r="D846" s="426"/>
      <c r="E846" s="426"/>
      <c r="F846" s="426"/>
      <c r="G846" s="426"/>
      <c r="H846" s="426"/>
      <c r="I846" s="426"/>
    </row>
    <row r="847" spans="3:9" s="9" customFormat="1">
      <c r="C847" s="426"/>
      <c r="D847" s="426"/>
      <c r="E847" s="426"/>
      <c r="F847" s="426"/>
      <c r="G847" s="426"/>
      <c r="H847" s="426"/>
      <c r="I847" s="426"/>
    </row>
    <row r="848" spans="3:9" s="9" customFormat="1">
      <c r="C848" s="426"/>
      <c r="D848" s="426"/>
      <c r="E848" s="426"/>
      <c r="F848" s="426"/>
      <c r="G848" s="426"/>
      <c r="H848" s="426"/>
      <c r="I848" s="426"/>
    </row>
    <row r="849" spans="3:9" s="9" customFormat="1">
      <c r="C849" s="426"/>
      <c r="D849" s="426"/>
      <c r="E849" s="426"/>
      <c r="F849" s="426"/>
      <c r="G849" s="426"/>
      <c r="H849" s="426"/>
      <c r="I849" s="426"/>
    </row>
    <row r="850" spans="3:9" s="9" customFormat="1">
      <c r="C850" s="426"/>
      <c r="D850" s="426"/>
      <c r="E850" s="426"/>
      <c r="F850" s="426"/>
      <c r="G850" s="426"/>
      <c r="H850" s="426"/>
      <c r="I850" s="426"/>
    </row>
    <row r="851" spans="3:9" s="9" customFormat="1">
      <c r="C851" s="426"/>
      <c r="D851" s="426"/>
      <c r="E851" s="426"/>
      <c r="F851" s="426"/>
      <c r="G851" s="426"/>
      <c r="H851" s="426"/>
      <c r="I851" s="426"/>
    </row>
    <row r="852" spans="3:9" s="9" customFormat="1">
      <c r="C852" s="426"/>
      <c r="D852" s="426"/>
      <c r="E852" s="426"/>
      <c r="F852" s="426"/>
      <c r="G852" s="426"/>
      <c r="H852" s="426"/>
      <c r="I852" s="426"/>
    </row>
    <row r="853" spans="3:9" s="9" customFormat="1">
      <c r="C853" s="426"/>
      <c r="D853" s="426"/>
      <c r="E853" s="426"/>
      <c r="F853" s="426"/>
      <c r="G853" s="426"/>
      <c r="H853" s="426"/>
      <c r="I853" s="426"/>
    </row>
    <row r="854" spans="3:9" s="9" customFormat="1">
      <c r="C854" s="426"/>
      <c r="D854" s="426"/>
      <c r="E854" s="426"/>
      <c r="F854" s="426"/>
      <c r="G854" s="426"/>
      <c r="H854" s="426"/>
      <c r="I854" s="426"/>
    </row>
    <row r="855" spans="3:9" s="9" customFormat="1">
      <c r="C855" s="426"/>
      <c r="D855" s="426"/>
      <c r="E855" s="426"/>
      <c r="F855" s="426"/>
      <c r="G855" s="426"/>
      <c r="H855" s="426"/>
      <c r="I855" s="426"/>
    </row>
    <row r="856" spans="3:9" s="9" customFormat="1">
      <c r="C856" s="426"/>
      <c r="D856" s="426"/>
      <c r="E856" s="426"/>
      <c r="F856" s="426"/>
      <c r="G856" s="426"/>
      <c r="H856" s="426"/>
      <c r="I856" s="426"/>
    </row>
    <row r="857" spans="3:9" s="9" customFormat="1">
      <c r="C857" s="426"/>
      <c r="D857" s="426"/>
      <c r="E857" s="426"/>
      <c r="F857" s="426"/>
      <c r="G857" s="426"/>
      <c r="H857" s="426"/>
      <c r="I857" s="426"/>
    </row>
    <row r="858" spans="3:9" s="9" customFormat="1">
      <c r="C858" s="426"/>
      <c r="D858" s="426"/>
      <c r="E858" s="426"/>
      <c r="F858" s="426"/>
      <c r="G858" s="426"/>
      <c r="H858" s="426"/>
      <c r="I858" s="426"/>
    </row>
    <row r="859" spans="3:9" s="9" customFormat="1">
      <c r="C859" s="426"/>
      <c r="D859" s="426"/>
      <c r="E859" s="426"/>
      <c r="F859" s="426"/>
      <c r="G859" s="426"/>
      <c r="H859" s="426"/>
      <c r="I859" s="426"/>
    </row>
    <row r="860" spans="3:9" s="9" customFormat="1">
      <c r="C860" s="426"/>
      <c r="D860" s="426"/>
      <c r="E860" s="426"/>
      <c r="F860" s="426"/>
      <c r="G860" s="426"/>
      <c r="H860" s="426"/>
      <c r="I860" s="426"/>
    </row>
    <row r="861" spans="3:9" s="9" customFormat="1">
      <c r="C861" s="426"/>
      <c r="D861" s="426"/>
      <c r="E861" s="426"/>
      <c r="F861" s="426"/>
      <c r="G861" s="426"/>
      <c r="H861" s="426"/>
      <c r="I861" s="426"/>
    </row>
    <row r="862" spans="3:9" s="9" customFormat="1">
      <c r="C862" s="426"/>
      <c r="D862" s="426"/>
      <c r="E862" s="426"/>
      <c r="F862" s="426"/>
      <c r="G862" s="426"/>
      <c r="H862" s="426"/>
      <c r="I862" s="426"/>
    </row>
    <row r="863" spans="3:9" s="9" customFormat="1">
      <c r="C863" s="426"/>
      <c r="D863" s="426"/>
      <c r="E863" s="426"/>
      <c r="F863" s="426"/>
      <c r="G863" s="426"/>
      <c r="H863" s="426"/>
      <c r="I863" s="426"/>
    </row>
    <row r="864" spans="3:9" s="9" customFormat="1">
      <c r="C864" s="426"/>
      <c r="D864" s="426"/>
      <c r="E864" s="426"/>
      <c r="F864" s="426"/>
      <c r="G864" s="426"/>
      <c r="H864" s="426"/>
      <c r="I864" s="426"/>
    </row>
    <row r="865" spans="3:9" s="9" customFormat="1">
      <c r="C865" s="426"/>
      <c r="D865" s="426"/>
      <c r="E865" s="426"/>
      <c r="F865" s="426"/>
      <c r="G865" s="426"/>
      <c r="H865" s="426"/>
      <c r="I865" s="426"/>
    </row>
    <row r="866" spans="3:9" s="9" customFormat="1">
      <c r="C866" s="426"/>
      <c r="D866" s="426"/>
      <c r="E866" s="426"/>
      <c r="F866" s="426"/>
      <c r="G866" s="426"/>
      <c r="H866" s="426"/>
      <c r="I866" s="426"/>
    </row>
    <row r="867" spans="3:9" s="9" customFormat="1">
      <c r="C867" s="426"/>
      <c r="D867" s="426"/>
      <c r="E867" s="426"/>
      <c r="F867" s="426"/>
      <c r="G867" s="426"/>
      <c r="H867" s="426"/>
      <c r="I867" s="426"/>
    </row>
    <row r="868" spans="3:9" s="9" customFormat="1">
      <c r="C868" s="426"/>
      <c r="D868" s="426"/>
      <c r="E868" s="426"/>
      <c r="F868" s="426"/>
      <c r="G868" s="426"/>
      <c r="H868" s="426"/>
      <c r="I868" s="426"/>
    </row>
    <row r="869" spans="3:9" s="9" customFormat="1">
      <c r="C869" s="426"/>
      <c r="D869" s="426"/>
      <c r="E869" s="426"/>
      <c r="F869" s="426"/>
      <c r="G869" s="426"/>
      <c r="H869" s="426"/>
      <c r="I869" s="426"/>
    </row>
    <row r="870" spans="3:9" s="9" customFormat="1">
      <c r="C870" s="426"/>
      <c r="D870" s="426"/>
      <c r="E870" s="426"/>
      <c r="F870" s="426"/>
      <c r="G870" s="426"/>
      <c r="H870" s="426"/>
      <c r="I870" s="426"/>
    </row>
    <row r="871" spans="3:9" s="9" customFormat="1">
      <c r="C871" s="426"/>
      <c r="D871" s="426"/>
      <c r="E871" s="426"/>
      <c r="F871" s="426"/>
      <c r="G871" s="426"/>
      <c r="H871" s="426"/>
      <c r="I871" s="426"/>
    </row>
    <row r="872" spans="3:9" s="9" customFormat="1">
      <c r="C872" s="426"/>
      <c r="D872" s="426"/>
      <c r="E872" s="426"/>
      <c r="F872" s="426"/>
      <c r="G872" s="426"/>
      <c r="H872" s="426"/>
      <c r="I872" s="426"/>
    </row>
    <row r="873" spans="3:9" s="9" customFormat="1">
      <c r="C873" s="426"/>
      <c r="D873" s="426"/>
      <c r="E873" s="426"/>
      <c r="F873" s="426"/>
      <c r="G873" s="426"/>
      <c r="H873" s="426"/>
      <c r="I873" s="426"/>
    </row>
    <row r="874" spans="3:9" s="9" customFormat="1">
      <c r="C874" s="426"/>
      <c r="D874" s="426"/>
      <c r="E874" s="426"/>
      <c r="F874" s="426"/>
      <c r="G874" s="426"/>
      <c r="H874" s="426"/>
      <c r="I874" s="426"/>
    </row>
    <row r="875" spans="3:9" s="9" customFormat="1">
      <c r="C875" s="426"/>
      <c r="D875" s="426"/>
      <c r="E875" s="426"/>
      <c r="F875" s="426"/>
      <c r="G875" s="426"/>
      <c r="H875" s="426"/>
      <c r="I875" s="426"/>
    </row>
    <row r="876" spans="3:9" s="9" customFormat="1">
      <c r="C876" s="426"/>
      <c r="D876" s="426"/>
      <c r="E876" s="426"/>
      <c r="F876" s="426"/>
      <c r="G876" s="426"/>
      <c r="H876" s="426"/>
      <c r="I876" s="426"/>
    </row>
    <row r="877" spans="3:9" s="9" customFormat="1">
      <c r="C877" s="426"/>
      <c r="D877" s="426"/>
      <c r="E877" s="426"/>
      <c r="F877" s="426"/>
      <c r="G877" s="426"/>
      <c r="H877" s="426"/>
      <c r="I877" s="426"/>
    </row>
    <row r="878" spans="3:9" s="9" customFormat="1">
      <c r="C878" s="426"/>
      <c r="D878" s="426"/>
      <c r="E878" s="426"/>
      <c r="F878" s="426"/>
      <c r="G878" s="426"/>
      <c r="H878" s="426"/>
      <c r="I878" s="426"/>
    </row>
    <row r="879" spans="3:9" s="9" customFormat="1">
      <c r="C879" s="426"/>
      <c r="D879" s="426"/>
      <c r="E879" s="426"/>
      <c r="F879" s="426"/>
      <c r="G879" s="426"/>
      <c r="H879" s="426"/>
      <c r="I879" s="426"/>
    </row>
    <row r="880" spans="3:9" s="9" customFormat="1">
      <c r="C880" s="426"/>
      <c r="D880" s="426"/>
      <c r="E880" s="426"/>
      <c r="F880" s="426"/>
      <c r="G880" s="426"/>
      <c r="H880" s="426"/>
      <c r="I880" s="426"/>
    </row>
    <row r="881" spans="3:9" s="9" customFormat="1">
      <c r="C881" s="426"/>
      <c r="D881" s="426"/>
      <c r="E881" s="426"/>
      <c r="F881" s="426"/>
      <c r="G881" s="426"/>
      <c r="H881" s="426"/>
      <c r="I881" s="426"/>
    </row>
    <row r="882" spans="3:9" s="9" customFormat="1">
      <c r="C882" s="426"/>
      <c r="D882" s="426"/>
      <c r="E882" s="426"/>
      <c r="F882" s="426"/>
      <c r="G882" s="426"/>
      <c r="H882" s="426"/>
      <c r="I882" s="426"/>
    </row>
    <row r="883" spans="3:9" s="9" customFormat="1">
      <c r="C883" s="426"/>
      <c r="D883" s="426"/>
      <c r="E883" s="426"/>
      <c r="F883" s="426"/>
      <c r="G883" s="426"/>
      <c r="H883" s="426"/>
      <c r="I883" s="426"/>
    </row>
    <row r="884" spans="3:9" s="9" customFormat="1">
      <c r="C884" s="426"/>
      <c r="D884" s="426"/>
      <c r="E884" s="426"/>
      <c r="F884" s="426"/>
      <c r="G884" s="426"/>
      <c r="H884" s="426"/>
      <c r="I884" s="426"/>
    </row>
    <row r="885" spans="3:9" s="9" customFormat="1">
      <c r="C885" s="426"/>
      <c r="D885" s="426"/>
      <c r="E885" s="426"/>
      <c r="F885" s="426"/>
      <c r="G885" s="426"/>
      <c r="H885" s="426"/>
      <c r="I885" s="426"/>
    </row>
    <row r="886" spans="3:9" s="9" customFormat="1">
      <c r="C886" s="426"/>
      <c r="D886" s="426"/>
      <c r="E886" s="426"/>
      <c r="F886" s="426"/>
      <c r="G886" s="426"/>
      <c r="H886" s="426"/>
      <c r="I886" s="426"/>
    </row>
    <row r="887" spans="3:9" s="9" customFormat="1">
      <c r="C887" s="426"/>
      <c r="D887" s="426"/>
      <c r="E887" s="426"/>
      <c r="F887" s="426"/>
      <c r="G887" s="426"/>
      <c r="H887" s="426"/>
      <c r="I887" s="426"/>
    </row>
    <row r="888" spans="3:9" s="9" customFormat="1">
      <c r="C888" s="426"/>
      <c r="D888" s="426"/>
      <c r="E888" s="426"/>
      <c r="F888" s="426"/>
      <c r="G888" s="426"/>
      <c r="H888" s="426"/>
      <c r="I888" s="426"/>
    </row>
    <row r="889" spans="3:9" s="9" customFormat="1">
      <c r="C889" s="426"/>
      <c r="D889" s="426"/>
      <c r="E889" s="426"/>
      <c r="F889" s="426"/>
      <c r="G889" s="426"/>
      <c r="H889" s="426"/>
      <c r="I889" s="426"/>
    </row>
    <row r="890" spans="3:9" s="9" customFormat="1">
      <c r="C890" s="426"/>
      <c r="D890" s="426"/>
      <c r="E890" s="426"/>
      <c r="F890" s="426"/>
      <c r="G890" s="426"/>
      <c r="H890" s="426"/>
      <c r="I890" s="426"/>
    </row>
    <row r="891" spans="3:9" s="9" customFormat="1">
      <c r="C891" s="426"/>
      <c r="D891" s="426"/>
      <c r="E891" s="426"/>
      <c r="F891" s="426"/>
      <c r="G891" s="426"/>
      <c r="H891" s="426"/>
      <c r="I891" s="426"/>
    </row>
    <row r="892" spans="3:9" s="9" customFormat="1">
      <c r="C892" s="426"/>
      <c r="D892" s="426"/>
      <c r="E892" s="426"/>
      <c r="F892" s="426"/>
      <c r="G892" s="426"/>
      <c r="H892" s="426"/>
      <c r="I892" s="426"/>
    </row>
    <row r="893" spans="3:9" s="9" customFormat="1">
      <c r="C893" s="426"/>
      <c r="D893" s="426"/>
      <c r="E893" s="426"/>
      <c r="F893" s="426"/>
      <c r="G893" s="426"/>
      <c r="H893" s="426"/>
      <c r="I893" s="426"/>
    </row>
    <row r="894" spans="3:9" s="9" customFormat="1">
      <c r="C894" s="426"/>
      <c r="D894" s="426"/>
      <c r="E894" s="426"/>
      <c r="F894" s="426"/>
      <c r="G894" s="426"/>
      <c r="H894" s="426"/>
      <c r="I894" s="426"/>
    </row>
    <row r="895" spans="3:9" s="9" customFormat="1">
      <c r="C895" s="426"/>
      <c r="D895" s="426"/>
      <c r="E895" s="426"/>
      <c r="F895" s="426"/>
      <c r="G895" s="426"/>
      <c r="H895" s="426"/>
      <c r="I895" s="426"/>
    </row>
    <row r="896" spans="3:9" s="9" customFormat="1">
      <c r="C896" s="426"/>
      <c r="D896" s="426"/>
      <c r="E896" s="426"/>
      <c r="F896" s="426"/>
      <c r="G896" s="426"/>
      <c r="H896" s="426"/>
      <c r="I896" s="426"/>
    </row>
    <row r="897" spans="3:9" s="9" customFormat="1">
      <c r="C897" s="426"/>
      <c r="D897" s="426"/>
      <c r="E897" s="426"/>
      <c r="F897" s="426"/>
      <c r="G897" s="426"/>
      <c r="H897" s="426"/>
      <c r="I897" s="426"/>
    </row>
    <row r="898" spans="3:9" s="9" customFormat="1">
      <c r="C898" s="426"/>
      <c r="D898" s="426"/>
      <c r="E898" s="426"/>
      <c r="F898" s="426"/>
      <c r="G898" s="426"/>
      <c r="H898" s="426"/>
      <c r="I898" s="426"/>
    </row>
    <row r="899" spans="3:9" s="9" customFormat="1">
      <c r="C899" s="426"/>
      <c r="D899" s="426"/>
      <c r="E899" s="426"/>
      <c r="F899" s="426"/>
      <c r="G899" s="426"/>
      <c r="H899" s="426"/>
      <c r="I899" s="426"/>
    </row>
    <row r="900" spans="3:9" s="9" customFormat="1">
      <c r="C900" s="426"/>
      <c r="D900" s="426"/>
      <c r="E900" s="426"/>
      <c r="F900" s="426"/>
      <c r="G900" s="426"/>
      <c r="H900" s="426"/>
      <c r="I900" s="426"/>
    </row>
    <row r="901" spans="3:9" s="9" customFormat="1">
      <c r="C901" s="426"/>
      <c r="D901" s="426"/>
      <c r="E901" s="426"/>
      <c r="F901" s="426"/>
      <c r="G901" s="426"/>
      <c r="H901" s="426"/>
      <c r="I901" s="426"/>
    </row>
    <row r="902" spans="3:9" s="9" customFormat="1">
      <c r="C902" s="426"/>
      <c r="D902" s="426"/>
      <c r="E902" s="426"/>
      <c r="F902" s="426"/>
      <c r="G902" s="426"/>
      <c r="H902" s="426"/>
      <c r="I902" s="426"/>
    </row>
    <row r="903" spans="3:9" s="9" customFormat="1">
      <c r="C903" s="426"/>
      <c r="D903" s="426"/>
      <c r="E903" s="426"/>
      <c r="F903" s="426"/>
      <c r="G903" s="426"/>
      <c r="H903" s="426"/>
      <c r="I903" s="426"/>
    </row>
    <row r="904" spans="3:9" s="9" customFormat="1">
      <c r="C904" s="426"/>
      <c r="D904" s="426"/>
      <c r="E904" s="426"/>
      <c r="F904" s="426"/>
      <c r="G904" s="426"/>
      <c r="H904" s="426"/>
      <c r="I904" s="426"/>
    </row>
    <row r="905" spans="3:9" s="9" customFormat="1">
      <c r="C905" s="426"/>
      <c r="D905" s="426"/>
      <c r="E905" s="426"/>
      <c r="F905" s="426"/>
      <c r="G905" s="426"/>
      <c r="H905" s="426"/>
      <c r="I905" s="426"/>
    </row>
    <row r="906" spans="3:9" s="9" customFormat="1">
      <c r="C906" s="426"/>
      <c r="D906" s="426"/>
      <c r="E906" s="426"/>
      <c r="F906" s="426"/>
      <c r="G906" s="426"/>
      <c r="H906" s="426"/>
      <c r="I906" s="426"/>
    </row>
    <row r="907" spans="3:9" s="9" customFormat="1">
      <c r="C907" s="426"/>
      <c r="D907" s="426"/>
      <c r="E907" s="426"/>
      <c r="F907" s="426"/>
      <c r="G907" s="426"/>
      <c r="H907" s="426"/>
      <c r="I907" s="426"/>
    </row>
    <row r="908" spans="3:9" s="9" customFormat="1">
      <c r="C908" s="426"/>
      <c r="D908" s="426"/>
      <c r="E908" s="426"/>
      <c r="F908" s="426"/>
      <c r="G908" s="426"/>
      <c r="H908" s="426"/>
      <c r="I908" s="426"/>
    </row>
    <row r="909" spans="3:9" s="9" customFormat="1">
      <c r="C909" s="426"/>
      <c r="D909" s="426"/>
      <c r="E909" s="426"/>
      <c r="F909" s="426"/>
      <c r="G909" s="426"/>
      <c r="H909" s="426"/>
      <c r="I909" s="426"/>
    </row>
    <row r="910" spans="3:9" s="9" customFormat="1">
      <c r="C910" s="426"/>
      <c r="D910" s="426"/>
      <c r="E910" s="426"/>
      <c r="F910" s="426"/>
      <c r="G910" s="426"/>
      <c r="H910" s="426"/>
      <c r="I910" s="426"/>
    </row>
    <row r="911" spans="3:9" s="9" customFormat="1">
      <c r="C911" s="426"/>
      <c r="D911" s="426"/>
      <c r="E911" s="426"/>
      <c r="F911" s="426"/>
      <c r="G911" s="426"/>
      <c r="H911" s="426"/>
      <c r="I911" s="426"/>
    </row>
    <row r="912" spans="3:9" s="9" customFormat="1">
      <c r="C912" s="426"/>
      <c r="D912" s="426"/>
      <c r="E912" s="426"/>
      <c r="F912" s="426"/>
      <c r="G912" s="426"/>
      <c r="H912" s="426"/>
      <c r="I912" s="426"/>
    </row>
    <row r="913" spans="3:9" s="9" customFormat="1">
      <c r="C913" s="426"/>
      <c r="D913" s="426"/>
      <c r="E913" s="426"/>
      <c r="F913" s="426"/>
      <c r="G913" s="426"/>
      <c r="H913" s="426"/>
      <c r="I913" s="426"/>
    </row>
    <row r="914" spans="3:9" s="9" customFormat="1">
      <c r="C914" s="426"/>
      <c r="D914" s="426"/>
      <c r="E914" s="426"/>
      <c r="F914" s="426"/>
      <c r="G914" s="426"/>
      <c r="H914" s="426"/>
      <c r="I914" s="426"/>
    </row>
    <row r="915" spans="3:9" s="9" customFormat="1">
      <c r="C915" s="426"/>
      <c r="D915" s="426"/>
      <c r="E915" s="426"/>
      <c r="F915" s="426"/>
      <c r="G915" s="426"/>
      <c r="H915" s="426"/>
      <c r="I915" s="426"/>
    </row>
    <row r="916" spans="3:9" s="9" customFormat="1">
      <c r="C916" s="426"/>
      <c r="D916" s="426"/>
      <c r="E916" s="426"/>
      <c r="F916" s="426"/>
      <c r="G916" s="426"/>
      <c r="H916" s="426"/>
      <c r="I916" s="426"/>
    </row>
    <row r="917" spans="3:9" s="9" customFormat="1">
      <c r="C917" s="426"/>
      <c r="D917" s="426"/>
      <c r="E917" s="426"/>
      <c r="F917" s="426"/>
      <c r="G917" s="426"/>
      <c r="H917" s="426"/>
      <c r="I917" s="426"/>
    </row>
    <row r="918" spans="3:9" s="9" customFormat="1">
      <c r="C918" s="426"/>
      <c r="D918" s="426"/>
      <c r="E918" s="426"/>
      <c r="F918" s="426"/>
      <c r="G918" s="426"/>
      <c r="H918" s="426"/>
      <c r="I918" s="426"/>
    </row>
    <row r="919" spans="3:9" s="9" customFormat="1">
      <c r="C919" s="426"/>
      <c r="D919" s="426"/>
      <c r="E919" s="426"/>
      <c r="F919" s="426"/>
      <c r="G919" s="426"/>
      <c r="H919" s="426"/>
      <c r="I919" s="426"/>
    </row>
    <row r="920" spans="3:9" s="9" customFormat="1">
      <c r="C920" s="426"/>
      <c r="D920" s="426"/>
      <c r="E920" s="426"/>
      <c r="F920" s="426"/>
      <c r="G920" s="426"/>
      <c r="H920" s="426"/>
      <c r="I920" s="426"/>
    </row>
    <row r="921" spans="3:9" s="9" customFormat="1">
      <c r="C921" s="426"/>
      <c r="D921" s="426"/>
      <c r="E921" s="426"/>
      <c r="F921" s="426"/>
      <c r="G921" s="426"/>
      <c r="H921" s="426"/>
      <c r="I921" s="426"/>
    </row>
    <row r="922" spans="3:9" s="9" customFormat="1">
      <c r="C922" s="426"/>
      <c r="D922" s="426"/>
      <c r="E922" s="426"/>
      <c r="F922" s="426"/>
      <c r="G922" s="426"/>
      <c r="H922" s="426"/>
      <c r="I922" s="426"/>
    </row>
    <row r="923" spans="3:9" s="9" customFormat="1">
      <c r="C923" s="426"/>
      <c r="D923" s="426"/>
      <c r="E923" s="426"/>
      <c r="F923" s="426"/>
      <c r="G923" s="426"/>
      <c r="H923" s="426"/>
      <c r="I923" s="426"/>
    </row>
    <row r="924" spans="3:9" s="9" customFormat="1">
      <c r="C924" s="426"/>
      <c r="D924" s="426"/>
      <c r="E924" s="426"/>
      <c r="F924" s="426"/>
      <c r="G924" s="426"/>
      <c r="H924" s="426"/>
      <c r="I924" s="426"/>
    </row>
    <row r="925" spans="3:9" s="9" customFormat="1">
      <c r="C925" s="426"/>
      <c r="D925" s="426"/>
      <c r="E925" s="426"/>
      <c r="F925" s="426"/>
      <c r="G925" s="426"/>
      <c r="H925" s="426"/>
      <c r="I925" s="426"/>
    </row>
    <row r="926" spans="3:9" s="9" customFormat="1">
      <c r="C926" s="426"/>
      <c r="D926" s="426"/>
      <c r="E926" s="426"/>
      <c r="F926" s="426"/>
      <c r="G926" s="426"/>
      <c r="H926" s="426"/>
      <c r="I926" s="426"/>
    </row>
    <row r="927" spans="3:9" s="9" customFormat="1">
      <c r="C927" s="426"/>
      <c r="D927" s="426"/>
      <c r="E927" s="426"/>
      <c r="F927" s="426"/>
      <c r="G927" s="426"/>
      <c r="H927" s="426"/>
      <c r="I927" s="426"/>
    </row>
    <row r="928" spans="3:9" s="9" customFormat="1">
      <c r="C928" s="426"/>
      <c r="D928" s="426"/>
      <c r="E928" s="426"/>
      <c r="F928" s="426"/>
      <c r="G928" s="426"/>
      <c r="H928" s="426"/>
      <c r="I928" s="426"/>
    </row>
    <row r="929" spans="3:9" s="9" customFormat="1">
      <c r="C929" s="426"/>
      <c r="D929" s="426"/>
      <c r="E929" s="426"/>
      <c r="F929" s="426"/>
      <c r="G929" s="426"/>
      <c r="H929" s="426"/>
      <c r="I929" s="426"/>
    </row>
    <row r="930" spans="3:9" s="9" customFormat="1">
      <c r="C930" s="426"/>
      <c r="D930" s="426"/>
      <c r="E930" s="426"/>
      <c r="F930" s="426"/>
      <c r="G930" s="426"/>
      <c r="H930" s="426"/>
      <c r="I930" s="426"/>
    </row>
    <row r="931" spans="3:9" s="9" customFormat="1">
      <c r="C931" s="426"/>
      <c r="D931" s="426"/>
      <c r="E931" s="426"/>
      <c r="F931" s="426"/>
      <c r="G931" s="426"/>
      <c r="H931" s="426"/>
      <c r="I931" s="426"/>
    </row>
    <row r="932" spans="3:9" s="9" customFormat="1">
      <c r="C932" s="426"/>
      <c r="D932" s="426"/>
      <c r="E932" s="426"/>
      <c r="F932" s="426"/>
      <c r="G932" s="426"/>
      <c r="H932" s="426"/>
      <c r="I932" s="426"/>
    </row>
    <row r="933" spans="3:9" s="9" customFormat="1">
      <c r="C933" s="426"/>
      <c r="D933" s="426"/>
      <c r="E933" s="426"/>
      <c r="F933" s="426"/>
      <c r="G933" s="426"/>
      <c r="H933" s="426"/>
      <c r="I933" s="426"/>
    </row>
    <row r="934" spans="3:9" s="9" customFormat="1">
      <c r="C934" s="426"/>
      <c r="D934" s="426"/>
      <c r="E934" s="426"/>
      <c r="F934" s="426"/>
      <c r="G934" s="426"/>
      <c r="H934" s="426"/>
      <c r="I934" s="426"/>
    </row>
    <row r="935" spans="3:9" s="9" customFormat="1">
      <c r="C935" s="426"/>
      <c r="D935" s="426"/>
      <c r="E935" s="426"/>
      <c r="F935" s="426"/>
      <c r="G935" s="426"/>
      <c r="H935" s="426"/>
      <c r="I935" s="426"/>
    </row>
    <row r="936" spans="3:9" s="9" customFormat="1">
      <c r="C936" s="426"/>
      <c r="D936" s="426"/>
      <c r="E936" s="426"/>
      <c r="F936" s="426"/>
      <c r="G936" s="426"/>
      <c r="H936" s="426"/>
      <c r="I936" s="426"/>
    </row>
    <row r="937" spans="3:9" s="9" customFormat="1">
      <c r="C937" s="426"/>
      <c r="D937" s="426"/>
      <c r="E937" s="426"/>
      <c r="F937" s="426"/>
      <c r="G937" s="426"/>
      <c r="H937" s="426"/>
      <c r="I937" s="426"/>
    </row>
    <row r="938" spans="3:9" s="9" customFormat="1">
      <c r="C938" s="426"/>
      <c r="D938" s="426"/>
      <c r="E938" s="426"/>
      <c r="F938" s="426"/>
      <c r="G938" s="426"/>
      <c r="H938" s="426"/>
      <c r="I938" s="426"/>
    </row>
    <row r="939" spans="3:9" s="9" customFormat="1">
      <c r="C939" s="426"/>
      <c r="D939" s="426"/>
      <c r="E939" s="426"/>
      <c r="F939" s="426"/>
      <c r="G939" s="426"/>
      <c r="H939" s="426"/>
      <c r="I939" s="426"/>
    </row>
    <row r="940" spans="3:9" s="9" customFormat="1">
      <c r="C940" s="426"/>
      <c r="D940" s="426"/>
      <c r="E940" s="426"/>
      <c r="F940" s="426"/>
      <c r="G940" s="426"/>
      <c r="H940" s="426"/>
      <c r="I940" s="426"/>
    </row>
    <row r="941" spans="3:9" s="9" customFormat="1">
      <c r="C941" s="426"/>
      <c r="D941" s="426"/>
      <c r="E941" s="426"/>
      <c r="F941" s="426"/>
      <c r="G941" s="426"/>
      <c r="H941" s="426"/>
      <c r="I941" s="426"/>
    </row>
    <row r="942" spans="3:9" s="9" customFormat="1">
      <c r="C942" s="426"/>
      <c r="D942" s="426"/>
      <c r="E942" s="426"/>
      <c r="F942" s="426"/>
      <c r="G942" s="426"/>
      <c r="H942" s="426"/>
      <c r="I942" s="426"/>
    </row>
    <row r="943" spans="3:9" s="9" customFormat="1">
      <c r="C943" s="426"/>
      <c r="D943" s="426"/>
      <c r="E943" s="426"/>
      <c r="F943" s="426"/>
      <c r="G943" s="426"/>
      <c r="H943" s="426"/>
      <c r="I943" s="426"/>
    </row>
    <row r="944" spans="3:9" s="9" customFormat="1">
      <c r="C944" s="426"/>
      <c r="D944" s="426"/>
      <c r="E944" s="426"/>
      <c r="F944" s="426"/>
      <c r="G944" s="426"/>
      <c r="H944" s="426"/>
      <c r="I944" s="426"/>
    </row>
    <row r="945" spans="3:9" s="9" customFormat="1">
      <c r="C945" s="426"/>
      <c r="D945" s="426"/>
      <c r="E945" s="426"/>
      <c r="F945" s="426"/>
      <c r="G945" s="426"/>
      <c r="H945" s="426"/>
      <c r="I945" s="426"/>
    </row>
    <row r="946" spans="3:9" s="9" customFormat="1">
      <c r="C946" s="426"/>
      <c r="D946" s="426"/>
      <c r="E946" s="426"/>
      <c r="F946" s="426"/>
      <c r="G946" s="426"/>
      <c r="H946" s="426"/>
      <c r="I946" s="426"/>
    </row>
    <row r="947" spans="3:9" s="9" customFormat="1">
      <c r="C947" s="426"/>
      <c r="D947" s="426"/>
      <c r="E947" s="426"/>
      <c r="F947" s="426"/>
      <c r="G947" s="426"/>
      <c r="H947" s="426"/>
      <c r="I947" s="426"/>
    </row>
    <row r="948" spans="3:9" s="9" customFormat="1">
      <c r="C948" s="426"/>
      <c r="D948" s="426"/>
      <c r="E948" s="426"/>
      <c r="F948" s="426"/>
      <c r="G948" s="426"/>
      <c r="H948" s="426"/>
      <c r="I948" s="426"/>
    </row>
    <row r="949" spans="3:9" s="9" customFormat="1">
      <c r="C949" s="426"/>
      <c r="D949" s="426"/>
      <c r="E949" s="426"/>
      <c r="F949" s="426"/>
      <c r="G949" s="426"/>
      <c r="H949" s="426"/>
      <c r="I949" s="426"/>
    </row>
    <row r="950" spans="3:9" s="9" customFormat="1">
      <c r="C950" s="426"/>
      <c r="D950" s="426"/>
      <c r="E950" s="426"/>
      <c r="F950" s="426"/>
      <c r="G950" s="426"/>
      <c r="H950" s="426"/>
      <c r="I950" s="426"/>
    </row>
    <row r="951" spans="3:9" s="9" customFormat="1">
      <c r="C951" s="426"/>
      <c r="D951" s="426"/>
      <c r="E951" s="426"/>
      <c r="F951" s="426"/>
      <c r="G951" s="426"/>
      <c r="H951" s="426"/>
      <c r="I951" s="426"/>
    </row>
    <row r="952" spans="3:9" s="9" customFormat="1">
      <c r="C952" s="426"/>
      <c r="D952" s="426"/>
      <c r="E952" s="426"/>
      <c r="F952" s="426"/>
      <c r="G952" s="426"/>
      <c r="H952" s="426"/>
      <c r="I952" s="426"/>
    </row>
    <row r="953" spans="3:9" s="9" customFormat="1">
      <c r="C953" s="426"/>
      <c r="D953" s="426"/>
      <c r="E953" s="426"/>
      <c r="F953" s="426"/>
      <c r="G953" s="426"/>
      <c r="H953" s="426"/>
      <c r="I953" s="426"/>
    </row>
    <row r="954" spans="3:9" s="9" customFormat="1">
      <c r="C954" s="426"/>
      <c r="D954" s="426"/>
      <c r="E954" s="426"/>
      <c r="F954" s="426"/>
      <c r="G954" s="426"/>
      <c r="H954" s="426"/>
      <c r="I954" s="426"/>
    </row>
    <row r="955" spans="3:9" s="9" customFormat="1">
      <c r="C955" s="426"/>
      <c r="D955" s="426"/>
      <c r="E955" s="426"/>
      <c r="F955" s="426"/>
      <c r="G955" s="426"/>
      <c r="H955" s="426"/>
      <c r="I955" s="426"/>
    </row>
    <row r="956" spans="3:9" s="9" customFormat="1">
      <c r="C956" s="426"/>
      <c r="D956" s="426"/>
      <c r="E956" s="426"/>
      <c r="F956" s="426"/>
      <c r="G956" s="426"/>
      <c r="H956" s="426"/>
      <c r="I956" s="426"/>
    </row>
    <row r="957" spans="3:9" s="9" customFormat="1">
      <c r="C957" s="426"/>
      <c r="D957" s="426"/>
      <c r="E957" s="426"/>
      <c r="F957" s="426"/>
      <c r="G957" s="426"/>
      <c r="H957" s="426"/>
      <c r="I957" s="426"/>
    </row>
    <row r="958" spans="3:9" s="9" customFormat="1">
      <c r="C958" s="426"/>
      <c r="D958" s="426"/>
      <c r="E958" s="426"/>
      <c r="F958" s="426"/>
      <c r="G958" s="426"/>
      <c r="H958" s="426"/>
      <c r="I958" s="426"/>
    </row>
    <row r="959" spans="3:9" s="9" customFormat="1">
      <c r="C959" s="426"/>
      <c r="D959" s="426"/>
      <c r="E959" s="426"/>
      <c r="F959" s="426"/>
      <c r="G959" s="426"/>
      <c r="H959" s="426"/>
      <c r="I959" s="426"/>
    </row>
    <row r="960" spans="3:9" s="9" customFormat="1">
      <c r="C960" s="426"/>
      <c r="D960" s="426"/>
      <c r="E960" s="426"/>
      <c r="F960" s="426"/>
      <c r="G960" s="426"/>
      <c r="H960" s="426"/>
      <c r="I960" s="426"/>
    </row>
    <row r="961" spans="3:9" s="9" customFormat="1">
      <c r="C961" s="426"/>
      <c r="D961" s="426"/>
      <c r="E961" s="426"/>
      <c r="F961" s="426"/>
      <c r="G961" s="426"/>
      <c r="H961" s="426"/>
      <c r="I961" s="426"/>
    </row>
    <row r="962" spans="3:9" s="9" customFormat="1">
      <c r="C962" s="426"/>
      <c r="D962" s="426"/>
      <c r="E962" s="426"/>
      <c r="F962" s="426"/>
      <c r="G962" s="426"/>
      <c r="H962" s="426"/>
      <c r="I962" s="426"/>
    </row>
    <row r="963" spans="3:9" s="9" customFormat="1">
      <c r="C963" s="426"/>
      <c r="D963" s="426"/>
      <c r="E963" s="426"/>
      <c r="F963" s="426"/>
      <c r="G963" s="426"/>
      <c r="H963" s="426"/>
      <c r="I963" s="426"/>
    </row>
    <row r="964" spans="3:9" s="9" customFormat="1">
      <c r="C964" s="426"/>
      <c r="D964" s="426"/>
      <c r="E964" s="426"/>
      <c r="F964" s="426"/>
      <c r="G964" s="426"/>
      <c r="H964" s="426"/>
      <c r="I964" s="426"/>
    </row>
    <row r="965" spans="3:9" s="9" customFormat="1">
      <c r="C965" s="426"/>
      <c r="D965" s="426"/>
      <c r="E965" s="426"/>
      <c r="F965" s="426"/>
      <c r="G965" s="426"/>
      <c r="H965" s="426"/>
      <c r="I965" s="426"/>
    </row>
    <row r="966" spans="3:9" s="9" customFormat="1">
      <c r="C966" s="426"/>
      <c r="D966" s="426"/>
      <c r="E966" s="426"/>
      <c r="F966" s="426"/>
      <c r="G966" s="426"/>
      <c r="H966" s="426"/>
      <c r="I966" s="426"/>
    </row>
    <row r="967" spans="3:9" s="9" customFormat="1">
      <c r="C967" s="426"/>
      <c r="D967" s="426"/>
      <c r="E967" s="426"/>
      <c r="F967" s="426"/>
      <c r="G967" s="426"/>
      <c r="H967" s="426"/>
      <c r="I967" s="426"/>
    </row>
    <row r="968" spans="3:9" s="9" customFormat="1">
      <c r="C968" s="426"/>
      <c r="D968" s="426"/>
      <c r="E968" s="426"/>
      <c r="F968" s="426"/>
      <c r="G968" s="426"/>
      <c r="H968" s="426"/>
      <c r="I968" s="426"/>
    </row>
    <row r="969" spans="3:9" s="9" customFormat="1">
      <c r="C969" s="426"/>
      <c r="D969" s="426"/>
      <c r="E969" s="426"/>
      <c r="F969" s="426"/>
      <c r="G969" s="426"/>
      <c r="H969" s="426"/>
      <c r="I969" s="426"/>
    </row>
    <row r="970" spans="3:9" s="9" customFormat="1">
      <c r="C970" s="426"/>
      <c r="D970" s="426"/>
      <c r="E970" s="426"/>
      <c r="F970" s="426"/>
      <c r="G970" s="426"/>
      <c r="H970" s="426"/>
      <c r="I970" s="426"/>
    </row>
    <row r="971" spans="3:9" s="9" customFormat="1">
      <c r="C971" s="426"/>
      <c r="D971" s="426"/>
      <c r="E971" s="426"/>
      <c r="F971" s="426"/>
      <c r="G971" s="426"/>
      <c r="H971" s="426"/>
      <c r="I971" s="426"/>
    </row>
    <row r="972" spans="3:9" s="9" customFormat="1">
      <c r="C972" s="426"/>
      <c r="D972" s="426"/>
      <c r="E972" s="426"/>
      <c r="F972" s="426"/>
      <c r="G972" s="426"/>
      <c r="H972" s="426"/>
      <c r="I972" s="426"/>
    </row>
    <row r="973" spans="3:9" s="9" customFormat="1">
      <c r="C973" s="426"/>
      <c r="D973" s="426"/>
      <c r="E973" s="426"/>
      <c r="F973" s="426"/>
      <c r="G973" s="426"/>
      <c r="H973" s="426"/>
      <c r="I973" s="426"/>
    </row>
    <row r="974" spans="3:9" s="9" customFormat="1">
      <c r="C974" s="426"/>
      <c r="D974" s="426"/>
      <c r="E974" s="426"/>
      <c r="F974" s="426"/>
      <c r="G974" s="426"/>
      <c r="H974" s="426"/>
      <c r="I974" s="426"/>
    </row>
    <row r="975" spans="3:9" s="9" customFormat="1">
      <c r="C975" s="426"/>
      <c r="D975" s="426"/>
      <c r="E975" s="426"/>
      <c r="F975" s="426"/>
      <c r="G975" s="426"/>
      <c r="H975" s="426"/>
      <c r="I975" s="426"/>
    </row>
    <row r="976" spans="3:9" s="9" customFormat="1">
      <c r="C976" s="426"/>
      <c r="D976" s="426"/>
      <c r="E976" s="426"/>
      <c r="F976" s="426"/>
      <c r="G976" s="426"/>
      <c r="H976" s="426"/>
      <c r="I976" s="426"/>
    </row>
    <row r="977" spans="3:9" s="9" customFormat="1">
      <c r="C977" s="426"/>
      <c r="D977" s="426"/>
      <c r="E977" s="426"/>
      <c r="F977" s="426"/>
      <c r="G977" s="426"/>
      <c r="H977" s="426"/>
      <c r="I977" s="426"/>
    </row>
    <row r="978" spans="3:9" s="9" customFormat="1">
      <c r="C978" s="426"/>
      <c r="D978" s="426"/>
      <c r="E978" s="426"/>
      <c r="F978" s="426"/>
      <c r="G978" s="426"/>
      <c r="H978" s="426"/>
      <c r="I978" s="426"/>
    </row>
    <row r="979" spans="3:9" s="9" customFormat="1">
      <c r="C979" s="426"/>
      <c r="D979" s="426"/>
      <c r="E979" s="426"/>
      <c r="F979" s="426"/>
      <c r="G979" s="426"/>
      <c r="H979" s="426"/>
      <c r="I979" s="426"/>
    </row>
    <row r="980" spans="3:9" s="9" customFormat="1">
      <c r="C980" s="426"/>
      <c r="D980" s="426"/>
      <c r="E980" s="426"/>
      <c r="F980" s="426"/>
      <c r="G980" s="426"/>
      <c r="H980" s="426"/>
      <c r="I980" s="426"/>
    </row>
    <row r="981" spans="3:9" s="9" customFormat="1">
      <c r="C981" s="426"/>
      <c r="D981" s="426"/>
      <c r="E981" s="426"/>
      <c r="F981" s="426"/>
      <c r="G981" s="426"/>
      <c r="H981" s="426"/>
      <c r="I981" s="426"/>
    </row>
    <row r="982" spans="3:9" s="9" customFormat="1">
      <c r="C982" s="426"/>
      <c r="D982" s="426"/>
      <c r="E982" s="426"/>
      <c r="F982" s="426"/>
      <c r="G982" s="426"/>
      <c r="H982" s="426"/>
      <c r="I982" s="426"/>
    </row>
    <row r="983" spans="3:9" s="9" customFormat="1">
      <c r="C983" s="426"/>
      <c r="D983" s="426"/>
      <c r="E983" s="426"/>
      <c r="F983" s="426"/>
      <c r="G983" s="426"/>
      <c r="H983" s="426"/>
      <c r="I983" s="426"/>
    </row>
    <row r="984" spans="3:9" s="9" customFormat="1">
      <c r="C984" s="426"/>
      <c r="D984" s="426"/>
      <c r="E984" s="426"/>
      <c r="F984" s="426"/>
      <c r="G984" s="426"/>
      <c r="H984" s="426"/>
      <c r="I984" s="426"/>
    </row>
    <row r="985" spans="3:9" s="9" customFormat="1">
      <c r="C985" s="426"/>
      <c r="D985" s="426"/>
      <c r="E985" s="426"/>
      <c r="F985" s="426"/>
      <c r="G985" s="426"/>
      <c r="H985" s="426"/>
      <c r="I985" s="426"/>
    </row>
    <row r="986" spans="3:9" s="9" customFormat="1">
      <c r="C986" s="426"/>
      <c r="D986" s="426"/>
      <c r="E986" s="426"/>
      <c r="F986" s="426"/>
      <c r="G986" s="426"/>
      <c r="H986" s="426"/>
      <c r="I986" s="426"/>
    </row>
    <row r="987" spans="3:9" s="9" customFormat="1">
      <c r="C987" s="426"/>
      <c r="D987" s="426"/>
      <c r="E987" s="426"/>
      <c r="F987" s="426"/>
      <c r="G987" s="426"/>
      <c r="H987" s="426"/>
      <c r="I987" s="426"/>
    </row>
    <row r="988" spans="3:9" s="9" customFormat="1">
      <c r="C988" s="426"/>
      <c r="D988" s="426"/>
      <c r="E988" s="426"/>
      <c r="F988" s="426"/>
      <c r="G988" s="426"/>
      <c r="H988" s="426"/>
      <c r="I988" s="426"/>
    </row>
    <row r="989" spans="3:9" s="9" customFormat="1">
      <c r="C989" s="426"/>
      <c r="D989" s="426"/>
      <c r="E989" s="426"/>
      <c r="F989" s="426"/>
      <c r="G989" s="426"/>
      <c r="H989" s="426"/>
      <c r="I989" s="426"/>
    </row>
    <row r="990" spans="3:9" s="9" customFormat="1">
      <c r="C990" s="426"/>
      <c r="D990" s="426"/>
      <c r="E990" s="426"/>
      <c r="F990" s="426"/>
      <c r="G990" s="426"/>
      <c r="H990" s="426"/>
      <c r="I990" s="426"/>
    </row>
    <row r="991" spans="3:9" s="9" customFormat="1">
      <c r="C991" s="426"/>
      <c r="D991" s="426"/>
      <c r="E991" s="426"/>
      <c r="F991" s="426"/>
      <c r="G991" s="426"/>
      <c r="H991" s="426"/>
      <c r="I991" s="426"/>
    </row>
    <row r="992" spans="3:9" s="9" customFormat="1">
      <c r="C992" s="426"/>
      <c r="D992" s="426"/>
      <c r="E992" s="426"/>
      <c r="F992" s="426"/>
      <c r="G992" s="426"/>
      <c r="H992" s="426"/>
      <c r="I992" s="426"/>
    </row>
    <row r="993" spans="3:9" s="9" customFormat="1">
      <c r="C993" s="426"/>
      <c r="D993" s="426"/>
      <c r="E993" s="426"/>
      <c r="F993" s="426"/>
      <c r="G993" s="426"/>
      <c r="H993" s="426"/>
      <c r="I993" s="426"/>
    </row>
    <row r="994" spans="3:9" s="9" customFormat="1">
      <c r="C994" s="426"/>
      <c r="D994" s="426"/>
      <c r="E994" s="426"/>
      <c r="F994" s="426"/>
      <c r="G994" s="426"/>
      <c r="H994" s="426"/>
      <c r="I994" s="426"/>
    </row>
    <row r="995" spans="3:9" s="9" customFormat="1">
      <c r="C995" s="426"/>
      <c r="D995" s="426"/>
      <c r="E995" s="426"/>
      <c r="F995" s="426"/>
      <c r="G995" s="426"/>
      <c r="H995" s="426"/>
      <c r="I995" s="426"/>
    </row>
    <row r="996" spans="3:9" s="9" customFormat="1">
      <c r="C996" s="426"/>
      <c r="D996" s="426"/>
      <c r="E996" s="426"/>
      <c r="F996" s="426"/>
      <c r="G996" s="426"/>
      <c r="H996" s="426"/>
      <c r="I996" s="426"/>
    </row>
    <row r="997" spans="3:9" s="9" customFormat="1">
      <c r="C997" s="426"/>
      <c r="D997" s="426"/>
      <c r="E997" s="426"/>
      <c r="F997" s="426"/>
      <c r="G997" s="426"/>
      <c r="H997" s="426"/>
      <c r="I997" s="426"/>
    </row>
    <row r="998" spans="3:9" s="9" customFormat="1">
      <c r="C998" s="426"/>
      <c r="D998" s="426"/>
      <c r="E998" s="426"/>
      <c r="F998" s="426"/>
      <c r="G998" s="426"/>
      <c r="H998" s="426"/>
      <c r="I998" s="426"/>
    </row>
    <row r="999" spans="3:9" s="9" customFormat="1">
      <c r="C999" s="426"/>
      <c r="D999" s="426"/>
      <c r="E999" s="426"/>
      <c r="F999" s="426"/>
      <c r="G999" s="426"/>
      <c r="H999" s="426"/>
      <c r="I999" s="426"/>
    </row>
    <row r="1000" spans="3:9" s="9" customFormat="1">
      <c r="C1000" s="426"/>
      <c r="D1000" s="426"/>
      <c r="E1000" s="426"/>
      <c r="F1000" s="426"/>
      <c r="G1000" s="426"/>
      <c r="H1000" s="426"/>
      <c r="I1000" s="426"/>
    </row>
    <row r="1001" spans="3:9" s="9" customFormat="1">
      <c r="C1001" s="426"/>
      <c r="D1001" s="426"/>
      <c r="E1001" s="426"/>
      <c r="F1001" s="426"/>
      <c r="G1001" s="426"/>
      <c r="H1001" s="426"/>
      <c r="I1001" s="426"/>
    </row>
    <row r="1002" spans="3:9" s="9" customFormat="1">
      <c r="C1002" s="426"/>
      <c r="D1002" s="426"/>
      <c r="E1002" s="426"/>
      <c r="F1002" s="426"/>
      <c r="G1002" s="426"/>
      <c r="H1002" s="426"/>
      <c r="I1002" s="426"/>
    </row>
    <row r="1003" spans="3:9" s="9" customFormat="1">
      <c r="C1003" s="426"/>
      <c r="D1003" s="426"/>
      <c r="E1003" s="426"/>
      <c r="F1003" s="426"/>
      <c r="G1003" s="426"/>
      <c r="H1003" s="426"/>
      <c r="I1003" s="426"/>
    </row>
    <row r="1004" spans="3:9" s="9" customFormat="1">
      <c r="C1004" s="426"/>
      <c r="D1004" s="426"/>
      <c r="E1004" s="426"/>
      <c r="F1004" s="426"/>
      <c r="G1004" s="426"/>
      <c r="H1004" s="426"/>
      <c r="I1004" s="426"/>
    </row>
    <row r="1005" spans="3:9" s="9" customFormat="1">
      <c r="C1005" s="426"/>
      <c r="D1005" s="426"/>
      <c r="E1005" s="426"/>
      <c r="F1005" s="426"/>
      <c r="G1005" s="426"/>
      <c r="H1005" s="426"/>
      <c r="I1005" s="426"/>
    </row>
    <row r="1006" spans="3:9" s="9" customFormat="1">
      <c r="C1006" s="426"/>
      <c r="D1006" s="426"/>
      <c r="E1006" s="426"/>
      <c r="F1006" s="426"/>
      <c r="G1006" s="426"/>
      <c r="H1006" s="426"/>
      <c r="I1006" s="426"/>
    </row>
    <row r="1007" spans="3:9" s="9" customFormat="1">
      <c r="C1007" s="426"/>
      <c r="D1007" s="426"/>
      <c r="E1007" s="426"/>
      <c r="F1007" s="426"/>
      <c r="G1007" s="426"/>
      <c r="H1007" s="426"/>
      <c r="I1007" s="426"/>
    </row>
    <row r="1008" spans="3:9" s="9" customFormat="1">
      <c r="C1008" s="426"/>
      <c r="D1008" s="426"/>
      <c r="E1008" s="426"/>
      <c r="F1008" s="426"/>
      <c r="G1008" s="426"/>
      <c r="H1008" s="426"/>
      <c r="I1008" s="426"/>
    </row>
    <row r="1009" spans="3:9" s="9" customFormat="1">
      <c r="C1009" s="426"/>
      <c r="D1009" s="426"/>
      <c r="E1009" s="426"/>
      <c r="F1009" s="426"/>
      <c r="G1009" s="426"/>
      <c r="H1009" s="426"/>
      <c r="I1009" s="426"/>
    </row>
    <row r="1010" spans="3:9" s="9" customFormat="1">
      <c r="C1010" s="426"/>
      <c r="D1010" s="426"/>
      <c r="E1010" s="426"/>
      <c r="F1010" s="426"/>
      <c r="G1010" s="426"/>
      <c r="H1010" s="426"/>
      <c r="I1010" s="426"/>
    </row>
    <row r="1011" spans="3:9" s="9" customFormat="1">
      <c r="C1011" s="426"/>
      <c r="D1011" s="426"/>
      <c r="E1011" s="426"/>
      <c r="F1011" s="426"/>
      <c r="G1011" s="426"/>
      <c r="H1011" s="426"/>
      <c r="I1011" s="426"/>
    </row>
    <row r="1012" spans="3:9" s="9" customFormat="1">
      <c r="C1012" s="426"/>
      <c r="D1012" s="426"/>
      <c r="E1012" s="426"/>
      <c r="F1012" s="426"/>
      <c r="G1012" s="426"/>
      <c r="H1012" s="426"/>
      <c r="I1012" s="426"/>
    </row>
    <row r="1013" spans="3:9" s="9" customFormat="1">
      <c r="C1013" s="426"/>
      <c r="D1013" s="426"/>
      <c r="E1013" s="426"/>
      <c r="F1013" s="426"/>
      <c r="G1013" s="426"/>
      <c r="H1013" s="426"/>
      <c r="I1013" s="426"/>
    </row>
    <row r="1014" spans="3:9" s="9" customFormat="1">
      <c r="C1014" s="426"/>
      <c r="D1014" s="426"/>
      <c r="E1014" s="426"/>
      <c r="F1014" s="426"/>
      <c r="G1014" s="426"/>
      <c r="H1014" s="426"/>
      <c r="I1014" s="426"/>
    </row>
    <row r="1015" spans="3:9" s="9" customFormat="1">
      <c r="C1015" s="426"/>
      <c r="D1015" s="426"/>
      <c r="E1015" s="426"/>
      <c r="F1015" s="426"/>
      <c r="G1015" s="426"/>
      <c r="H1015" s="426"/>
      <c r="I1015" s="426"/>
    </row>
    <row r="1016" spans="3:9" s="9" customFormat="1">
      <c r="C1016" s="426"/>
      <c r="D1016" s="426"/>
      <c r="E1016" s="426"/>
      <c r="F1016" s="426"/>
      <c r="G1016" s="426"/>
      <c r="H1016" s="426"/>
      <c r="I1016" s="426"/>
    </row>
    <row r="1017" spans="3:9" s="9" customFormat="1">
      <c r="C1017" s="426"/>
      <c r="D1017" s="426"/>
      <c r="E1017" s="426"/>
      <c r="F1017" s="426"/>
      <c r="G1017" s="426"/>
      <c r="H1017" s="426"/>
      <c r="I1017" s="426"/>
    </row>
    <row r="1018" spans="3:9" s="9" customFormat="1">
      <c r="C1018" s="426"/>
      <c r="D1018" s="426"/>
      <c r="E1018" s="426"/>
      <c r="F1018" s="426"/>
      <c r="G1018" s="426"/>
      <c r="H1018" s="426"/>
      <c r="I1018" s="426"/>
    </row>
    <row r="1019" spans="3:9" s="9" customFormat="1">
      <c r="C1019" s="426"/>
      <c r="D1019" s="426"/>
      <c r="E1019" s="426"/>
      <c r="F1019" s="426"/>
      <c r="G1019" s="426"/>
      <c r="H1019" s="426"/>
      <c r="I1019" s="426"/>
    </row>
    <row r="1020" spans="3:9" s="9" customFormat="1">
      <c r="C1020" s="426"/>
      <c r="D1020" s="426"/>
      <c r="E1020" s="426"/>
      <c r="F1020" s="426"/>
      <c r="G1020" s="426"/>
      <c r="H1020" s="426"/>
      <c r="I1020" s="426"/>
    </row>
    <row r="1021" spans="3:9" s="9" customFormat="1">
      <c r="C1021" s="426"/>
      <c r="D1021" s="426"/>
      <c r="E1021" s="426"/>
      <c r="F1021" s="426"/>
      <c r="G1021" s="426"/>
      <c r="H1021" s="426"/>
      <c r="I1021" s="426"/>
    </row>
    <row r="1022" spans="3:9" s="9" customFormat="1">
      <c r="C1022" s="426"/>
      <c r="D1022" s="426"/>
      <c r="E1022" s="426"/>
      <c r="F1022" s="426"/>
      <c r="G1022" s="426"/>
      <c r="H1022" s="426"/>
      <c r="I1022" s="426"/>
    </row>
    <row r="1023" spans="3:9" s="9" customFormat="1">
      <c r="C1023" s="426"/>
      <c r="D1023" s="426"/>
      <c r="E1023" s="426"/>
      <c r="F1023" s="426"/>
      <c r="G1023" s="426"/>
      <c r="H1023" s="426"/>
      <c r="I1023" s="426"/>
    </row>
    <row r="1024" spans="3:9" s="9" customFormat="1">
      <c r="C1024" s="426"/>
      <c r="D1024" s="426"/>
      <c r="E1024" s="426"/>
      <c r="F1024" s="426"/>
      <c r="G1024" s="426"/>
      <c r="H1024" s="426"/>
      <c r="I1024" s="426"/>
    </row>
    <row r="1025" spans="3:9" s="9" customFormat="1">
      <c r="C1025" s="426"/>
      <c r="D1025" s="426"/>
      <c r="E1025" s="426"/>
      <c r="F1025" s="426"/>
      <c r="G1025" s="426"/>
      <c r="H1025" s="426"/>
      <c r="I1025" s="426"/>
    </row>
    <row r="1026" spans="3:9" s="9" customFormat="1">
      <c r="C1026" s="426"/>
      <c r="D1026" s="426"/>
      <c r="E1026" s="426"/>
      <c r="F1026" s="426"/>
      <c r="G1026" s="426"/>
      <c r="H1026" s="426"/>
      <c r="I1026" s="426"/>
    </row>
    <row r="1027" spans="3:9" s="9" customFormat="1">
      <c r="C1027" s="426"/>
      <c r="D1027" s="426"/>
      <c r="E1027" s="426"/>
      <c r="F1027" s="426"/>
      <c r="G1027" s="426"/>
      <c r="H1027" s="426"/>
      <c r="I1027" s="426"/>
    </row>
    <row r="1028" spans="3:9" s="9" customFormat="1">
      <c r="C1028" s="426"/>
      <c r="D1028" s="426"/>
      <c r="E1028" s="426"/>
      <c r="F1028" s="426"/>
      <c r="G1028" s="426"/>
      <c r="H1028" s="426"/>
      <c r="I1028" s="426"/>
    </row>
    <row r="1029" spans="3:9" s="9" customFormat="1">
      <c r="C1029" s="426"/>
      <c r="D1029" s="426"/>
      <c r="E1029" s="426"/>
      <c r="F1029" s="426"/>
      <c r="G1029" s="426"/>
      <c r="H1029" s="426"/>
      <c r="I1029" s="426"/>
    </row>
    <row r="1030" spans="3:9" s="9" customFormat="1">
      <c r="C1030" s="426"/>
      <c r="D1030" s="426"/>
      <c r="E1030" s="426"/>
      <c r="F1030" s="426"/>
      <c r="G1030" s="426"/>
      <c r="H1030" s="426"/>
      <c r="I1030" s="426"/>
    </row>
    <row r="1031" spans="3:9" s="9" customFormat="1">
      <c r="C1031" s="426"/>
      <c r="D1031" s="426"/>
      <c r="E1031" s="426"/>
      <c r="F1031" s="426"/>
      <c r="G1031" s="426"/>
      <c r="H1031" s="426"/>
      <c r="I1031" s="426"/>
    </row>
    <row r="1032" spans="3:9" s="9" customFormat="1">
      <c r="C1032" s="426"/>
      <c r="D1032" s="426"/>
      <c r="E1032" s="426"/>
      <c r="F1032" s="426"/>
      <c r="G1032" s="426"/>
      <c r="H1032" s="426"/>
      <c r="I1032" s="426"/>
    </row>
    <row r="1033" spans="3:9" s="9" customFormat="1">
      <c r="C1033" s="426"/>
      <c r="D1033" s="426"/>
      <c r="E1033" s="426"/>
      <c r="F1033" s="426"/>
      <c r="G1033" s="426"/>
      <c r="H1033" s="426"/>
      <c r="I1033" s="426"/>
    </row>
    <row r="1034" spans="3:9" s="9" customFormat="1">
      <c r="C1034" s="426"/>
      <c r="D1034" s="426"/>
      <c r="E1034" s="426"/>
      <c r="F1034" s="426"/>
      <c r="G1034" s="426"/>
      <c r="H1034" s="426"/>
      <c r="I1034" s="426"/>
    </row>
    <row r="1035" spans="3:9" s="9" customFormat="1">
      <c r="C1035" s="426"/>
      <c r="D1035" s="426"/>
      <c r="E1035" s="426"/>
      <c r="F1035" s="426"/>
      <c r="G1035" s="426"/>
      <c r="H1035" s="426"/>
      <c r="I1035" s="426"/>
    </row>
    <row r="1036" spans="3:9" s="9" customFormat="1">
      <c r="C1036" s="426"/>
      <c r="D1036" s="426"/>
      <c r="E1036" s="426"/>
      <c r="F1036" s="426"/>
      <c r="G1036" s="426"/>
      <c r="H1036" s="426"/>
      <c r="I1036" s="426"/>
    </row>
    <row r="1037" spans="3:9" s="9" customFormat="1">
      <c r="C1037" s="426"/>
      <c r="D1037" s="426"/>
      <c r="E1037" s="426"/>
      <c r="F1037" s="426"/>
      <c r="G1037" s="426"/>
      <c r="H1037" s="426"/>
      <c r="I1037" s="426"/>
    </row>
    <row r="1038" spans="3:9" s="9" customFormat="1">
      <c r="C1038" s="426"/>
      <c r="D1038" s="426"/>
      <c r="E1038" s="426"/>
      <c r="F1038" s="426"/>
      <c r="G1038" s="426"/>
      <c r="H1038" s="426"/>
      <c r="I1038" s="426"/>
    </row>
    <row r="1039" spans="3:9" s="9" customFormat="1">
      <c r="C1039" s="426"/>
      <c r="D1039" s="426"/>
      <c r="E1039" s="426"/>
      <c r="F1039" s="426"/>
      <c r="G1039" s="426"/>
      <c r="H1039" s="426"/>
      <c r="I1039" s="426"/>
    </row>
    <row r="1040" spans="3:9" s="9" customFormat="1">
      <c r="C1040" s="426"/>
      <c r="D1040" s="426"/>
      <c r="E1040" s="426"/>
      <c r="F1040" s="426"/>
      <c r="G1040" s="426"/>
      <c r="H1040" s="426"/>
      <c r="I1040" s="426"/>
    </row>
    <row r="1041" spans="3:9" s="9" customFormat="1">
      <c r="C1041" s="426"/>
      <c r="D1041" s="426"/>
      <c r="E1041" s="426"/>
      <c r="F1041" s="426"/>
      <c r="G1041" s="426"/>
      <c r="H1041" s="426"/>
      <c r="I1041" s="426"/>
    </row>
    <row r="1042" spans="3:9" s="9" customFormat="1">
      <c r="C1042" s="426"/>
      <c r="D1042" s="426"/>
      <c r="E1042" s="426"/>
      <c r="F1042" s="426"/>
      <c r="G1042" s="426"/>
      <c r="H1042" s="426"/>
      <c r="I1042" s="426"/>
    </row>
    <row r="1043" spans="3:9" s="9" customFormat="1">
      <c r="C1043" s="426"/>
      <c r="D1043" s="426"/>
      <c r="E1043" s="426"/>
      <c r="F1043" s="426"/>
      <c r="G1043" s="426"/>
      <c r="H1043" s="426"/>
      <c r="I1043" s="426"/>
    </row>
    <row r="1044" spans="3:9" s="9" customFormat="1">
      <c r="C1044" s="426"/>
      <c r="D1044" s="426"/>
      <c r="E1044" s="426"/>
      <c r="F1044" s="426"/>
      <c r="G1044" s="426"/>
      <c r="H1044" s="426"/>
      <c r="I1044" s="426"/>
    </row>
    <row r="1045" spans="3:9" s="9" customFormat="1">
      <c r="C1045" s="426"/>
      <c r="D1045" s="426"/>
      <c r="E1045" s="426"/>
      <c r="F1045" s="426"/>
      <c r="G1045" s="426"/>
      <c r="H1045" s="426"/>
      <c r="I1045" s="426"/>
    </row>
    <row r="1046" spans="3:9" s="9" customFormat="1">
      <c r="C1046" s="426"/>
      <c r="D1046" s="426"/>
      <c r="E1046" s="426"/>
      <c r="F1046" s="426"/>
      <c r="G1046" s="426"/>
      <c r="H1046" s="426"/>
      <c r="I1046" s="426"/>
    </row>
    <row r="1047" spans="3:9" s="9" customFormat="1">
      <c r="C1047" s="426"/>
      <c r="D1047" s="426"/>
      <c r="E1047" s="426"/>
      <c r="F1047" s="426"/>
      <c r="G1047" s="426"/>
      <c r="H1047" s="426"/>
      <c r="I1047" s="426"/>
    </row>
    <row r="1048" spans="3:9" s="9" customFormat="1">
      <c r="C1048" s="426"/>
      <c r="D1048" s="426"/>
      <c r="E1048" s="426"/>
      <c r="F1048" s="426"/>
      <c r="G1048" s="426"/>
      <c r="H1048" s="426"/>
      <c r="I1048" s="426"/>
    </row>
    <row r="1049" spans="3:9" s="9" customFormat="1">
      <c r="C1049" s="426"/>
      <c r="D1049" s="426"/>
      <c r="E1049" s="426"/>
      <c r="F1049" s="426"/>
      <c r="G1049" s="426"/>
      <c r="H1049" s="426"/>
      <c r="I1049" s="426"/>
    </row>
    <row r="1050" spans="3:9" s="9" customFormat="1">
      <c r="C1050" s="426"/>
      <c r="D1050" s="426"/>
      <c r="E1050" s="426"/>
      <c r="F1050" s="426"/>
      <c r="G1050" s="426"/>
      <c r="H1050" s="426"/>
      <c r="I1050" s="426"/>
    </row>
    <row r="1051" spans="3:9" s="9" customFormat="1">
      <c r="C1051" s="426"/>
      <c r="D1051" s="426"/>
      <c r="E1051" s="426"/>
      <c r="F1051" s="426"/>
      <c r="G1051" s="426"/>
      <c r="H1051" s="426"/>
      <c r="I1051" s="426"/>
    </row>
    <row r="1052" spans="3:9" s="9" customFormat="1">
      <c r="C1052" s="426"/>
      <c r="D1052" s="426"/>
      <c r="E1052" s="426"/>
      <c r="F1052" s="426"/>
      <c r="G1052" s="426"/>
      <c r="H1052" s="426"/>
      <c r="I1052" s="426"/>
    </row>
    <row r="1053" spans="3:9" s="9" customFormat="1">
      <c r="C1053" s="426"/>
      <c r="D1053" s="426"/>
      <c r="E1053" s="426"/>
      <c r="F1053" s="426"/>
      <c r="G1053" s="426"/>
      <c r="H1053" s="426"/>
      <c r="I1053" s="426"/>
    </row>
    <row r="1054" spans="3:9" s="9" customFormat="1">
      <c r="C1054" s="426"/>
      <c r="D1054" s="426"/>
      <c r="E1054" s="426"/>
      <c r="F1054" s="426"/>
      <c r="G1054" s="426"/>
      <c r="H1054" s="426"/>
      <c r="I1054" s="426"/>
    </row>
    <row r="1055" spans="3:9" s="9" customFormat="1">
      <c r="C1055" s="426"/>
      <c r="D1055" s="426"/>
      <c r="E1055" s="426"/>
      <c r="F1055" s="426"/>
      <c r="G1055" s="426"/>
      <c r="H1055" s="426"/>
      <c r="I1055" s="426"/>
    </row>
    <row r="1056" spans="3:9" s="9" customFormat="1">
      <c r="C1056" s="426"/>
      <c r="D1056" s="426"/>
      <c r="E1056" s="426"/>
      <c r="F1056" s="426"/>
      <c r="G1056" s="426"/>
      <c r="H1056" s="426"/>
      <c r="I1056" s="426"/>
    </row>
    <row r="1057" spans="3:9" s="9" customFormat="1">
      <c r="C1057" s="426"/>
      <c r="D1057" s="426"/>
      <c r="E1057" s="426"/>
      <c r="F1057" s="426"/>
      <c r="G1057" s="426"/>
      <c r="H1057" s="426"/>
      <c r="I1057" s="426"/>
    </row>
    <row r="1058" spans="3:9" s="9" customFormat="1">
      <c r="C1058" s="426"/>
      <c r="D1058" s="426"/>
      <c r="E1058" s="426"/>
      <c r="F1058" s="426"/>
      <c r="G1058" s="426"/>
      <c r="H1058" s="426"/>
      <c r="I1058" s="426"/>
    </row>
    <row r="1059" spans="3:9" s="9" customFormat="1">
      <c r="C1059" s="426"/>
      <c r="D1059" s="426"/>
      <c r="E1059" s="426"/>
      <c r="F1059" s="426"/>
      <c r="G1059" s="426"/>
      <c r="H1059" s="426"/>
      <c r="I1059" s="426"/>
    </row>
    <row r="1060" spans="3:9" s="9" customFormat="1">
      <c r="C1060" s="426"/>
      <c r="D1060" s="426"/>
      <c r="E1060" s="426"/>
      <c r="F1060" s="426"/>
      <c r="G1060" s="426"/>
      <c r="H1060" s="426"/>
      <c r="I1060" s="426"/>
    </row>
    <row r="1061" spans="3:9" s="9" customFormat="1">
      <c r="C1061" s="426"/>
      <c r="D1061" s="426"/>
      <c r="E1061" s="426"/>
      <c r="F1061" s="426"/>
      <c r="G1061" s="426"/>
      <c r="H1061" s="426"/>
      <c r="I1061" s="426"/>
    </row>
    <row r="1062" spans="3:9" s="9" customFormat="1">
      <c r="C1062" s="426"/>
      <c r="D1062" s="426"/>
      <c r="E1062" s="426"/>
      <c r="F1062" s="426"/>
      <c r="G1062" s="426"/>
      <c r="H1062" s="426"/>
      <c r="I1062" s="426"/>
    </row>
    <row r="1063" spans="3:9" s="9" customFormat="1">
      <c r="C1063" s="426"/>
      <c r="D1063" s="426"/>
      <c r="E1063" s="426"/>
      <c r="F1063" s="426"/>
      <c r="G1063" s="426"/>
      <c r="H1063" s="426"/>
      <c r="I1063" s="426"/>
    </row>
    <row r="1064" spans="3:9" s="9" customFormat="1">
      <c r="C1064" s="426"/>
      <c r="D1064" s="426"/>
      <c r="E1064" s="426"/>
      <c r="F1064" s="426"/>
      <c r="G1064" s="426"/>
      <c r="H1064" s="426"/>
      <c r="I1064" s="426"/>
    </row>
    <row r="1065" spans="3:9" s="9" customFormat="1">
      <c r="C1065" s="426"/>
      <c r="D1065" s="426"/>
      <c r="E1065" s="426"/>
      <c r="F1065" s="426"/>
      <c r="G1065" s="426"/>
      <c r="H1065" s="426"/>
      <c r="I1065" s="426"/>
    </row>
    <row r="1066" spans="3:9" s="9" customFormat="1">
      <c r="C1066" s="426"/>
      <c r="D1066" s="426"/>
      <c r="E1066" s="426"/>
      <c r="F1066" s="426"/>
      <c r="G1066" s="426"/>
      <c r="H1066" s="426"/>
      <c r="I1066" s="426"/>
    </row>
    <row r="1067" spans="3:9" s="9" customFormat="1">
      <c r="C1067" s="426"/>
      <c r="D1067" s="426"/>
      <c r="E1067" s="426"/>
      <c r="F1067" s="426"/>
      <c r="G1067" s="426"/>
      <c r="H1067" s="426"/>
      <c r="I1067" s="426"/>
    </row>
    <row r="1068" spans="3:9" s="9" customFormat="1">
      <c r="C1068" s="426"/>
      <c r="D1068" s="426"/>
      <c r="E1068" s="426"/>
      <c r="F1068" s="426"/>
      <c r="G1068" s="426"/>
      <c r="H1068" s="426"/>
      <c r="I1068" s="426"/>
    </row>
    <row r="1069" spans="3:9" s="9" customFormat="1">
      <c r="C1069" s="426"/>
      <c r="D1069" s="426"/>
      <c r="E1069" s="426"/>
      <c r="F1069" s="426"/>
      <c r="G1069" s="426"/>
      <c r="H1069" s="426"/>
      <c r="I1069" s="426"/>
    </row>
    <row r="1070" spans="3:9" s="9" customFormat="1">
      <c r="C1070" s="426"/>
      <c r="D1070" s="426"/>
      <c r="E1070" s="426"/>
      <c r="F1070" s="426"/>
      <c r="G1070" s="426"/>
      <c r="H1070" s="426"/>
      <c r="I1070" s="426"/>
    </row>
    <row r="1071" spans="3:9" s="9" customFormat="1">
      <c r="C1071" s="426"/>
      <c r="D1071" s="426"/>
      <c r="E1071" s="426"/>
      <c r="F1071" s="426"/>
      <c r="G1071" s="426"/>
      <c r="H1071" s="426"/>
      <c r="I1071" s="426"/>
    </row>
    <row r="1072" spans="3:9" s="9" customFormat="1">
      <c r="C1072" s="426"/>
      <c r="D1072" s="426"/>
      <c r="E1072" s="426"/>
      <c r="F1072" s="426"/>
      <c r="G1072" s="426"/>
      <c r="H1072" s="426"/>
      <c r="I1072" s="426"/>
    </row>
    <row r="1073" spans="3:9" s="9" customFormat="1">
      <c r="C1073" s="426"/>
      <c r="D1073" s="426"/>
      <c r="E1073" s="426"/>
      <c r="F1073" s="426"/>
      <c r="G1073" s="426"/>
      <c r="H1073" s="426"/>
      <c r="I1073" s="426"/>
    </row>
    <row r="1074" spans="3:9" s="9" customFormat="1">
      <c r="C1074" s="426"/>
      <c r="D1074" s="426"/>
      <c r="E1074" s="426"/>
      <c r="F1074" s="426"/>
      <c r="G1074" s="426"/>
      <c r="H1074" s="426"/>
      <c r="I1074" s="426"/>
    </row>
    <row r="1075" spans="3:9" s="9" customFormat="1">
      <c r="C1075" s="426"/>
      <c r="D1075" s="426"/>
      <c r="E1075" s="426"/>
      <c r="F1075" s="426"/>
      <c r="G1075" s="426"/>
      <c r="H1075" s="426"/>
      <c r="I1075" s="426"/>
    </row>
    <row r="1076" spans="3:9" s="9" customFormat="1">
      <c r="C1076" s="426"/>
      <c r="D1076" s="426"/>
      <c r="E1076" s="426"/>
      <c r="F1076" s="426"/>
      <c r="G1076" s="426"/>
      <c r="H1076" s="426"/>
      <c r="I1076" s="426"/>
    </row>
    <row r="1077" spans="3:9" s="9" customFormat="1">
      <c r="C1077" s="426"/>
      <c r="D1077" s="426"/>
      <c r="E1077" s="426"/>
      <c r="F1077" s="426"/>
      <c r="G1077" s="426"/>
      <c r="H1077" s="426"/>
      <c r="I1077" s="426"/>
    </row>
    <row r="1078" spans="3:9" s="9" customFormat="1">
      <c r="C1078" s="426"/>
      <c r="D1078" s="426"/>
      <c r="E1078" s="426"/>
      <c r="F1078" s="426"/>
      <c r="G1078" s="426"/>
      <c r="H1078" s="426"/>
      <c r="I1078" s="426"/>
    </row>
    <row r="1079" spans="3:9" s="9" customFormat="1">
      <c r="C1079" s="426"/>
      <c r="D1079" s="426"/>
      <c r="E1079" s="426"/>
      <c r="F1079" s="426"/>
      <c r="G1079" s="426"/>
      <c r="H1079" s="426"/>
      <c r="I1079" s="426"/>
    </row>
    <row r="1080" spans="3:9" s="9" customFormat="1">
      <c r="C1080" s="426"/>
      <c r="D1080" s="426"/>
      <c r="E1080" s="426"/>
      <c r="F1080" s="426"/>
      <c r="G1080" s="426"/>
      <c r="H1080" s="426"/>
      <c r="I1080" s="426"/>
    </row>
    <row r="1081" spans="3:9" s="9" customFormat="1">
      <c r="C1081" s="426"/>
      <c r="D1081" s="426"/>
      <c r="E1081" s="426"/>
      <c r="F1081" s="426"/>
      <c r="G1081" s="426"/>
      <c r="H1081" s="426"/>
      <c r="I1081" s="426"/>
    </row>
    <row r="1082" spans="3:9" s="9" customFormat="1">
      <c r="C1082" s="426"/>
      <c r="D1082" s="426"/>
      <c r="E1082" s="426"/>
      <c r="F1082" s="426"/>
      <c r="G1082" s="426"/>
      <c r="H1082" s="426"/>
      <c r="I1082" s="426"/>
    </row>
    <row r="1083" spans="3:9" s="9" customFormat="1">
      <c r="C1083" s="426"/>
      <c r="D1083" s="426"/>
      <c r="E1083" s="426"/>
      <c r="F1083" s="426"/>
      <c r="G1083" s="426"/>
      <c r="H1083" s="426"/>
      <c r="I1083" s="426"/>
    </row>
    <row r="1084" spans="3:9" s="9" customFormat="1">
      <c r="C1084" s="426"/>
      <c r="D1084" s="426"/>
      <c r="E1084" s="426"/>
      <c r="F1084" s="426"/>
      <c r="G1084" s="426"/>
      <c r="H1084" s="426"/>
      <c r="I1084" s="426"/>
    </row>
    <row r="1085" spans="3:9" s="9" customFormat="1">
      <c r="C1085" s="426"/>
      <c r="D1085" s="426"/>
      <c r="E1085" s="426"/>
      <c r="F1085" s="426"/>
      <c r="G1085" s="426"/>
      <c r="H1085" s="426"/>
      <c r="I1085" s="426"/>
    </row>
    <row r="1086" spans="3:9" s="9" customFormat="1">
      <c r="C1086" s="426"/>
      <c r="D1086" s="426"/>
      <c r="E1086" s="426"/>
      <c r="F1086" s="426"/>
      <c r="G1086" s="426"/>
      <c r="H1086" s="426"/>
      <c r="I1086" s="426"/>
    </row>
    <row r="1087" spans="3:9" s="9" customFormat="1">
      <c r="C1087" s="426"/>
      <c r="D1087" s="426"/>
      <c r="E1087" s="426"/>
      <c r="F1087" s="426"/>
      <c r="G1087" s="426"/>
      <c r="H1087" s="426"/>
      <c r="I1087" s="426"/>
    </row>
    <row r="1088" spans="3:9" s="9" customFormat="1">
      <c r="C1088" s="426"/>
      <c r="D1088" s="426"/>
      <c r="E1088" s="426"/>
      <c r="F1088" s="426"/>
      <c r="G1088" s="426"/>
      <c r="H1088" s="426"/>
      <c r="I1088" s="426"/>
    </row>
    <row r="1089" spans="3:9" s="9" customFormat="1">
      <c r="C1089" s="426"/>
      <c r="D1089" s="426"/>
      <c r="E1089" s="426"/>
      <c r="F1089" s="426"/>
      <c r="G1089" s="426"/>
      <c r="H1089" s="426"/>
      <c r="I1089" s="426"/>
    </row>
    <row r="1090" spans="3:9" s="9" customFormat="1">
      <c r="C1090" s="426"/>
      <c r="D1090" s="426"/>
      <c r="E1090" s="426"/>
      <c r="F1090" s="426"/>
      <c r="G1090" s="426"/>
      <c r="H1090" s="426"/>
      <c r="I1090" s="426"/>
    </row>
    <row r="1091" spans="3:9" s="9" customFormat="1">
      <c r="C1091" s="426"/>
      <c r="D1091" s="426"/>
      <c r="E1091" s="426"/>
      <c r="F1091" s="426"/>
      <c r="G1091" s="426"/>
      <c r="H1091" s="426"/>
      <c r="I1091" s="426"/>
    </row>
    <row r="1092" spans="3:9" s="9" customFormat="1">
      <c r="C1092" s="426"/>
      <c r="D1092" s="426"/>
      <c r="E1092" s="426"/>
      <c r="F1092" s="426"/>
      <c r="G1092" s="426"/>
      <c r="H1092" s="426"/>
      <c r="I1092" s="426"/>
    </row>
    <row r="1093" spans="3:9" s="9" customFormat="1">
      <c r="C1093" s="426"/>
      <c r="D1093" s="426"/>
      <c r="E1093" s="426"/>
      <c r="F1093" s="426"/>
      <c r="G1093" s="426"/>
      <c r="H1093" s="426"/>
      <c r="I1093" s="426"/>
    </row>
    <row r="1094" spans="3:9" s="9" customFormat="1">
      <c r="C1094" s="426"/>
      <c r="D1094" s="426"/>
      <c r="E1094" s="426"/>
      <c r="F1094" s="426"/>
      <c r="G1094" s="426"/>
      <c r="H1094" s="426"/>
      <c r="I1094" s="426"/>
    </row>
    <row r="1095" spans="3:9" s="9" customFormat="1">
      <c r="C1095" s="426"/>
      <c r="D1095" s="426"/>
      <c r="E1095" s="426"/>
      <c r="F1095" s="426"/>
      <c r="G1095" s="426"/>
      <c r="H1095" s="426"/>
      <c r="I1095" s="426"/>
    </row>
    <row r="1096" spans="3:9" s="9" customFormat="1">
      <c r="C1096" s="426"/>
      <c r="D1096" s="426"/>
      <c r="E1096" s="426"/>
      <c r="F1096" s="426"/>
      <c r="G1096" s="426"/>
      <c r="H1096" s="426"/>
      <c r="I1096" s="426"/>
    </row>
    <row r="1097" spans="3:9" s="9" customFormat="1">
      <c r="C1097" s="426"/>
      <c r="D1097" s="426"/>
      <c r="E1097" s="426"/>
      <c r="F1097" s="426"/>
      <c r="G1097" s="426"/>
      <c r="H1097" s="426"/>
      <c r="I1097" s="426"/>
    </row>
    <row r="1098" spans="3:9" s="9" customFormat="1">
      <c r="C1098" s="426"/>
      <c r="D1098" s="426"/>
      <c r="E1098" s="426"/>
      <c r="F1098" s="426"/>
      <c r="G1098" s="426"/>
      <c r="H1098" s="426"/>
      <c r="I1098" s="426"/>
    </row>
    <row r="1099" spans="3:9" s="9" customFormat="1">
      <c r="C1099" s="426"/>
      <c r="D1099" s="426"/>
      <c r="E1099" s="426"/>
      <c r="F1099" s="426"/>
      <c r="G1099" s="426"/>
      <c r="H1099" s="426"/>
      <c r="I1099" s="426"/>
    </row>
    <row r="1100" spans="3:9" s="9" customFormat="1">
      <c r="C1100" s="426"/>
      <c r="D1100" s="426"/>
      <c r="E1100" s="426"/>
      <c r="F1100" s="426"/>
      <c r="G1100" s="426"/>
      <c r="H1100" s="426"/>
      <c r="I1100" s="426"/>
    </row>
    <row r="1101" spans="3:9" s="9" customFormat="1">
      <c r="C1101" s="426"/>
      <c r="D1101" s="426"/>
      <c r="E1101" s="426"/>
      <c r="F1101" s="426"/>
      <c r="G1101" s="426"/>
      <c r="H1101" s="426"/>
      <c r="I1101" s="426"/>
    </row>
    <row r="1102" spans="3:9" s="9" customFormat="1">
      <c r="C1102" s="426"/>
      <c r="D1102" s="426"/>
      <c r="E1102" s="426"/>
      <c r="F1102" s="426"/>
      <c r="G1102" s="426"/>
      <c r="H1102" s="426"/>
      <c r="I1102" s="426"/>
    </row>
    <row r="1103" spans="3:9" s="9" customFormat="1">
      <c r="C1103" s="426"/>
      <c r="D1103" s="426"/>
      <c r="E1103" s="426"/>
      <c r="F1103" s="426"/>
      <c r="G1103" s="426"/>
      <c r="H1103" s="426"/>
      <c r="I1103" s="426"/>
    </row>
    <row r="1104" spans="3:9" s="9" customFormat="1">
      <c r="C1104" s="426"/>
      <c r="D1104" s="426"/>
      <c r="E1104" s="426"/>
      <c r="F1104" s="426"/>
      <c r="G1104" s="426"/>
      <c r="H1104" s="426"/>
      <c r="I1104" s="426"/>
    </row>
    <row r="1105" spans="3:9" s="9" customFormat="1">
      <c r="C1105" s="426"/>
      <c r="D1105" s="426"/>
      <c r="E1105" s="426"/>
      <c r="F1105" s="426"/>
      <c r="G1105" s="426"/>
      <c r="H1105" s="426"/>
      <c r="I1105" s="426"/>
    </row>
    <row r="1106" spans="3:9" s="9" customFormat="1">
      <c r="C1106" s="426"/>
      <c r="D1106" s="426"/>
      <c r="E1106" s="426"/>
      <c r="F1106" s="426"/>
      <c r="G1106" s="426"/>
      <c r="H1106" s="426"/>
      <c r="I1106" s="426"/>
    </row>
    <row r="1107" spans="3:9" s="9" customFormat="1">
      <c r="C1107" s="426"/>
      <c r="D1107" s="426"/>
      <c r="E1107" s="426"/>
      <c r="F1107" s="426"/>
      <c r="G1107" s="426"/>
      <c r="H1107" s="426"/>
      <c r="I1107" s="426"/>
    </row>
    <row r="1108" spans="3:9" s="9" customFormat="1">
      <c r="C1108" s="426"/>
      <c r="D1108" s="426"/>
      <c r="E1108" s="426"/>
      <c r="F1108" s="426"/>
      <c r="G1108" s="426"/>
      <c r="H1108" s="426"/>
      <c r="I1108" s="426"/>
    </row>
    <row r="1109" spans="3:9" s="9" customFormat="1">
      <c r="C1109" s="426"/>
      <c r="D1109" s="426"/>
      <c r="E1109" s="426"/>
      <c r="F1109" s="426"/>
      <c r="G1109" s="426"/>
      <c r="H1109" s="426"/>
      <c r="I1109" s="426"/>
    </row>
    <row r="1110" spans="3:9" s="9" customFormat="1">
      <c r="C1110" s="426"/>
      <c r="D1110" s="426"/>
      <c r="E1110" s="426"/>
      <c r="F1110" s="426"/>
      <c r="G1110" s="426"/>
      <c r="H1110" s="426"/>
      <c r="I1110" s="426"/>
    </row>
    <row r="1111" spans="3:9" s="9" customFormat="1">
      <c r="C1111" s="426"/>
      <c r="D1111" s="426"/>
      <c r="E1111" s="426"/>
      <c r="F1111" s="426"/>
      <c r="G1111" s="426"/>
      <c r="H1111" s="426"/>
      <c r="I1111" s="426"/>
    </row>
    <row r="1112" spans="3:9" s="9" customFormat="1">
      <c r="C1112" s="426"/>
      <c r="D1112" s="426"/>
      <c r="E1112" s="426"/>
      <c r="F1112" s="426"/>
      <c r="G1112" s="426"/>
      <c r="H1112" s="426"/>
      <c r="I1112" s="426"/>
    </row>
    <row r="1113" spans="3:9" s="9" customFormat="1">
      <c r="C1113" s="426"/>
      <c r="D1113" s="426"/>
      <c r="E1113" s="426"/>
      <c r="F1113" s="426"/>
      <c r="G1113" s="426"/>
      <c r="H1113" s="426"/>
      <c r="I1113" s="426"/>
    </row>
    <row r="1114" spans="3:9" s="9" customFormat="1">
      <c r="C1114" s="426"/>
      <c r="D1114" s="426"/>
      <c r="E1114" s="426"/>
      <c r="F1114" s="426"/>
      <c r="G1114" s="426"/>
      <c r="H1114" s="426"/>
      <c r="I1114" s="426"/>
    </row>
    <row r="1115" spans="3:9" s="9" customFormat="1">
      <c r="C1115" s="426"/>
      <c r="D1115" s="426"/>
      <c r="E1115" s="426"/>
      <c r="F1115" s="426"/>
      <c r="G1115" s="426"/>
      <c r="H1115" s="426"/>
      <c r="I1115" s="426"/>
    </row>
    <row r="1116" spans="3:9" s="9" customFormat="1">
      <c r="C1116" s="426"/>
      <c r="D1116" s="426"/>
      <c r="E1116" s="426"/>
      <c r="F1116" s="426"/>
      <c r="G1116" s="426"/>
      <c r="H1116" s="426"/>
      <c r="I1116" s="426"/>
    </row>
    <row r="1117" spans="3:9" s="9" customFormat="1">
      <c r="C1117" s="426"/>
      <c r="D1117" s="426"/>
      <c r="E1117" s="426"/>
      <c r="F1117" s="426"/>
      <c r="G1117" s="426"/>
      <c r="H1117" s="426"/>
      <c r="I1117" s="426"/>
    </row>
    <row r="1118" spans="3:9" s="9" customFormat="1">
      <c r="C1118" s="426"/>
      <c r="D1118" s="426"/>
      <c r="E1118" s="426"/>
      <c r="F1118" s="426"/>
      <c r="G1118" s="426"/>
      <c r="H1118" s="426"/>
      <c r="I1118" s="426"/>
    </row>
    <row r="1119" spans="3:9" s="9" customFormat="1">
      <c r="C1119" s="426"/>
      <c r="D1119" s="426"/>
      <c r="E1119" s="426"/>
      <c r="F1119" s="426"/>
      <c r="G1119" s="426"/>
      <c r="H1119" s="426"/>
      <c r="I1119" s="426"/>
    </row>
    <row r="1120" spans="3:9" s="9" customFormat="1">
      <c r="C1120" s="426"/>
      <c r="D1120" s="426"/>
      <c r="E1120" s="426"/>
      <c r="F1120" s="426"/>
      <c r="G1120" s="426"/>
      <c r="H1120" s="426"/>
      <c r="I1120" s="426"/>
    </row>
    <row r="1121" spans="3:9" s="9" customFormat="1">
      <c r="C1121" s="426"/>
      <c r="D1121" s="426"/>
      <c r="E1121" s="426"/>
      <c r="F1121" s="426"/>
      <c r="G1121" s="426"/>
      <c r="H1121" s="426"/>
      <c r="I1121" s="426"/>
    </row>
    <row r="1122" spans="3:9" s="9" customFormat="1">
      <c r="C1122" s="426"/>
      <c r="D1122" s="426"/>
      <c r="E1122" s="426"/>
      <c r="F1122" s="426"/>
      <c r="G1122" s="426"/>
      <c r="H1122" s="426"/>
      <c r="I1122" s="426"/>
    </row>
    <row r="1123" spans="3:9" s="9" customFormat="1">
      <c r="C1123" s="426"/>
      <c r="D1123" s="426"/>
      <c r="E1123" s="426"/>
      <c r="F1123" s="426"/>
      <c r="G1123" s="426"/>
      <c r="H1123" s="426"/>
      <c r="I1123" s="426"/>
    </row>
    <row r="1124" spans="3:9" s="9" customFormat="1">
      <c r="C1124" s="426"/>
      <c r="D1124" s="426"/>
      <c r="E1124" s="426"/>
      <c r="F1124" s="426"/>
      <c r="G1124" s="426"/>
      <c r="H1124" s="426"/>
      <c r="I1124" s="426"/>
    </row>
    <row r="1125" spans="3:9" s="9" customFormat="1">
      <c r="C1125" s="426"/>
      <c r="D1125" s="426"/>
      <c r="E1125" s="426"/>
      <c r="F1125" s="426"/>
      <c r="G1125" s="426"/>
      <c r="H1125" s="426"/>
      <c r="I1125" s="426"/>
    </row>
    <row r="1126" spans="3:9" s="9" customFormat="1">
      <c r="C1126" s="426"/>
      <c r="D1126" s="426"/>
      <c r="E1126" s="426"/>
      <c r="F1126" s="426"/>
      <c r="G1126" s="426"/>
      <c r="H1126" s="426"/>
      <c r="I1126" s="426"/>
    </row>
    <row r="1127" spans="3:9" s="9" customFormat="1">
      <c r="C1127" s="426"/>
      <c r="D1127" s="426"/>
      <c r="E1127" s="426"/>
      <c r="F1127" s="426"/>
      <c r="G1127" s="426"/>
      <c r="H1127" s="426"/>
      <c r="I1127" s="426"/>
    </row>
    <row r="1128" spans="3:9" s="9" customFormat="1">
      <c r="C1128" s="426"/>
      <c r="D1128" s="426"/>
      <c r="E1128" s="426"/>
      <c r="F1128" s="426"/>
      <c r="G1128" s="426"/>
      <c r="H1128" s="426"/>
      <c r="I1128" s="426"/>
    </row>
    <row r="1129" spans="3:9" s="9" customFormat="1">
      <c r="C1129" s="426"/>
      <c r="D1129" s="426"/>
      <c r="E1129" s="426"/>
      <c r="F1129" s="426"/>
      <c r="G1129" s="426"/>
      <c r="H1129" s="426"/>
      <c r="I1129" s="426"/>
    </row>
    <row r="1130" spans="3:9" s="9" customFormat="1">
      <c r="C1130" s="426"/>
      <c r="D1130" s="426"/>
      <c r="E1130" s="426"/>
      <c r="F1130" s="426"/>
      <c r="G1130" s="426"/>
      <c r="H1130" s="426"/>
      <c r="I1130" s="426"/>
    </row>
    <row r="1131" spans="3:9" s="9" customFormat="1">
      <c r="C1131" s="426"/>
      <c r="D1131" s="426"/>
      <c r="E1131" s="426"/>
      <c r="F1131" s="426"/>
      <c r="G1131" s="426"/>
      <c r="H1131" s="426"/>
      <c r="I1131" s="426"/>
    </row>
    <row r="1132" spans="3:9" s="9" customFormat="1">
      <c r="C1132" s="426"/>
      <c r="D1132" s="426"/>
      <c r="E1132" s="426"/>
      <c r="F1132" s="426"/>
      <c r="G1132" s="426"/>
      <c r="H1132" s="426"/>
      <c r="I1132" s="426"/>
    </row>
    <row r="1133" spans="3:9" s="9" customFormat="1">
      <c r="C1133" s="426"/>
      <c r="D1133" s="426"/>
      <c r="E1133" s="426"/>
      <c r="F1133" s="426"/>
      <c r="G1133" s="426"/>
      <c r="H1133" s="426"/>
      <c r="I1133" s="426"/>
    </row>
    <row r="1134" spans="3:9" s="9" customFormat="1">
      <c r="C1134" s="426"/>
      <c r="D1134" s="426"/>
      <c r="E1134" s="426"/>
      <c r="F1134" s="426"/>
      <c r="G1134" s="426"/>
      <c r="H1134" s="426"/>
      <c r="I1134" s="426"/>
    </row>
    <row r="1135" spans="3:9" s="9" customFormat="1">
      <c r="C1135" s="426"/>
      <c r="D1135" s="426"/>
      <c r="E1135" s="426"/>
      <c r="F1135" s="426"/>
      <c r="G1135" s="426"/>
      <c r="H1135" s="426"/>
      <c r="I1135" s="426"/>
    </row>
    <row r="1136" spans="3:9" s="9" customFormat="1">
      <c r="C1136" s="426"/>
      <c r="D1136" s="426"/>
      <c r="E1136" s="426"/>
      <c r="F1136" s="426"/>
      <c r="G1136" s="426"/>
      <c r="H1136" s="426"/>
      <c r="I1136" s="426"/>
    </row>
    <row r="1137" spans="3:9" s="9" customFormat="1">
      <c r="C1137" s="426"/>
      <c r="D1137" s="426"/>
      <c r="E1137" s="426"/>
      <c r="F1137" s="426"/>
      <c r="G1137" s="426"/>
      <c r="H1137" s="426"/>
      <c r="I1137" s="426"/>
    </row>
    <row r="1138" spans="3:9" s="9" customFormat="1">
      <c r="C1138" s="426"/>
      <c r="D1138" s="426"/>
      <c r="E1138" s="426"/>
      <c r="F1138" s="426"/>
      <c r="G1138" s="426"/>
      <c r="H1138" s="426"/>
      <c r="I1138" s="426"/>
    </row>
    <row r="1139" spans="3:9" s="9" customFormat="1">
      <c r="C1139" s="426"/>
      <c r="D1139" s="426"/>
      <c r="E1139" s="426"/>
      <c r="F1139" s="426"/>
      <c r="G1139" s="426"/>
      <c r="H1139" s="426"/>
      <c r="I1139" s="426"/>
    </row>
    <row r="1140" spans="3:9" s="9" customFormat="1">
      <c r="C1140" s="426"/>
      <c r="D1140" s="426"/>
      <c r="E1140" s="426"/>
      <c r="F1140" s="426"/>
      <c r="G1140" s="426"/>
      <c r="H1140" s="426"/>
      <c r="I1140" s="426"/>
    </row>
    <row r="1141" spans="3:9" s="9" customFormat="1">
      <c r="C1141" s="426"/>
      <c r="D1141" s="426"/>
      <c r="E1141" s="426"/>
      <c r="F1141" s="426"/>
      <c r="G1141" s="426"/>
      <c r="H1141" s="426"/>
      <c r="I1141" s="426"/>
    </row>
    <row r="1142" spans="3:9" s="9" customFormat="1">
      <c r="C1142" s="426"/>
      <c r="D1142" s="426"/>
      <c r="E1142" s="426"/>
      <c r="F1142" s="426"/>
      <c r="G1142" s="426"/>
      <c r="H1142" s="426"/>
      <c r="I1142" s="426"/>
    </row>
    <row r="1143" spans="3:9" s="9" customFormat="1">
      <c r="C1143" s="426"/>
      <c r="D1143" s="426"/>
      <c r="E1143" s="426"/>
      <c r="F1143" s="426"/>
      <c r="G1143" s="426"/>
      <c r="H1143" s="426"/>
      <c r="I1143" s="426"/>
    </row>
    <row r="1144" spans="3:9" s="9" customFormat="1">
      <c r="C1144" s="426"/>
      <c r="D1144" s="426"/>
      <c r="E1144" s="426"/>
      <c r="F1144" s="426"/>
      <c r="G1144" s="426"/>
      <c r="H1144" s="426"/>
      <c r="I1144" s="426"/>
    </row>
    <row r="1145" spans="3:9" s="9" customFormat="1">
      <c r="C1145" s="426"/>
      <c r="D1145" s="426"/>
      <c r="E1145" s="426"/>
      <c r="F1145" s="426"/>
      <c r="G1145" s="426"/>
      <c r="H1145" s="426"/>
      <c r="I1145" s="426"/>
    </row>
    <row r="1146" spans="3:9" s="9" customFormat="1">
      <c r="C1146" s="426"/>
      <c r="D1146" s="426"/>
      <c r="E1146" s="426"/>
      <c r="F1146" s="426"/>
      <c r="G1146" s="426"/>
      <c r="H1146" s="426"/>
      <c r="I1146" s="426"/>
    </row>
    <row r="1147" spans="3:9" s="9" customFormat="1">
      <c r="C1147" s="426"/>
      <c r="D1147" s="426"/>
      <c r="E1147" s="426"/>
      <c r="F1147" s="426"/>
      <c r="G1147" s="426"/>
      <c r="H1147" s="426"/>
      <c r="I1147" s="426"/>
    </row>
    <row r="1148" spans="3:9" s="9" customFormat="1">
      <c r="C1148" s="426"/>
      <c r="D1148" s="426"/>
      <c r="E1148" s="426"/>
      <c r="F1148" s="426"/>
      <c r="G1148" s="426"/>
      <c r="H1148" s="426"/>
      <c r="I1148" s="426"/>
    </row>
    <row r="1149" spans="3:9" s="9" customFormat="1">
      <c r="C1149" s="426"/>
      <c r="D1149" s="426"/>
      <c r="E1149" s="426"/>
      <c r="F1149" s="426"/>
      <c r="G1149" s="426"/>
      <c r="H1149" s="426"/>
      <c r="I1149" s="426"/>
    </row>
    <row r="1150" spans="3:9" s="9" customFormat="1">
      <c r="C1150" s="426"/>
      <c r="D1150" s="426"/>
      <c r="E1150" s="426"/>
      <c r="F1150" s="426"/>
      <c r="G1150" s="426"/>
      <c r="H1150" s="426"/>
      <c r="I1150" s="426"/>
    </row>
    <row r="1151" spans="3:9" s="9" customFormat="1">
      <c r="C1151" s="426"/>
      <c r="D1151" s="426"/>
      <c r="E1151" s="426"/>
      <c r="F1151" s="426"/>
      <c r="G1151" s="426"/>
      <c r="H1151" s="426"/>
      <c r="I1151" s="426"/>
    </row>
    <row r="1152" spans="3:9" s="9" customFormat="1">
      <c r="C1152" s="426"/>
      <c r="D1152" s="426"/>
      <c r="E1152" s="426"/>
      <c r="F1152" s="426"/>
      <c r="G1152" s="426"/>
      <c r="H1152" s="426"/>
      <c r="I1152" s="426"/>
    </row>
    <row r="1153" spans="3:9" s="9" customFormat="1">
      <c r="C1153" s="426"/>
      <c r="D1153" s="426"/>
      <c r="E1153" s="426"/>
      <c r="F1153" s="426"/>
      <c r="G1153" s="426"/>
      <c r="H1153" s="426"/>
      <c r="I1153" s="426"/>
    </row>
    <row r="1154" spans="3:9" s="9" customFormat="1">
      <c r="C1154" s="426"/>
      <c r="D1154" s="426"/>
      <c r="E1154" s="426"/>
      <c r="F1154" s="426"/>
      <c r="G1154" s="426"/>
      <c r="H1154" s="426"/>
      <c r="I1154" s="426"/>
    </row>
    <row r="1155" spans="3:9" s="9" customFormat="1">
      <c r="C1155" s="426"/>
      <c r="D1155" s="426"/>
      <c r="E1155" s="426"/>
      <c r="F1155" s="426"/>
      <c r="G1155" s="426"/>
      <c r="H1155" s="426"/>
      <c r="I1155" s="426"/>
    </row>
    <row r="1156" spans="3:9" s="9" customFormat="1">
      <c r="C1156" s="426"/>
      <c r="D1156" s="426"/>
      <c r="E1156" s="426"/>
      <c r="F1156" s="426"/>
      <c r="G1156" s="426"/>
      <c r="H1156" s="426"/>
      <c r="I1156" s="426"/>
    </row>
    <row r="1157" spans="3:9" s="9" customFormat="1">
      <c r="C1157" s="426"/>
      <c r="D1157" s="426"/>
      <c r="E1157" s="426"/>
      <c r="F1157" s="426"/>
      <c r="G1157" s="426"/>
      <c r="H1157" s="426"/>
      <c r="I1157" s="426"/>
    </row>
    <row r="1158" spans="3:9" s="9" customFormat="1">
      <c r="C1158" s="426"/>
      <c r="D1158" s="426"/>
      <c r="E1158" s="426"/>
      <c r="F1158" s="426"/>
      <c r="G1158" s="426"/>
      <c r="H1158" s="426"/>
      <c r="I1158" s="426"/>
    </row>
    <row r="1159" spans="3:9" s="9" customFormat="1">
      <c r="C1159" s="426"/>
      <c r="D1159" s="426"/>
      <c r="E1159" s="426"/>
      <c r="F1159" s="426"/>
      <c r="G1159" s="426"/>
      <c r="H1159" s="426"/>
      <c r="I1159" s="426"/>
    </row>
    <row r="1160" spans="3:9" s="9" customFormat="1">
      <c r="C1160" s="426"/>
      <c r="D1160" s="426"/>
      <c r="E1160" s="426"/>
      <c r="F1160" s="426"/>
      <c r="G1160" s="426"/>
      <c r="H1160" s="426"/>
      <c r="I1160" s="426"/>
    </row>
    <row r="1161" spans="3:9" s="9" customFormat="1">
      <c r="C1161" s="426"/>
      <c r="D1161" s="426"/>
      <c r="E1161" s="426"/>
      <c r="F1161" s="426"/>
      <c r="G1161" s="426"/>
      <c r="H1161" s="426"/>
      <c r="I1161" s="426"/>
    </row>
    <row r="1162" spans="3:9" s="9" customFormat="1">
      <c r="C1162" s="426"/>
      <c r="D1162" s="426"/>
      <c r="E1162" s="426"/>
      <c r="F1162" s="426"/>
      <c r="G1162" s="426"/>
      <c r="H1162" s="426"/>
      <c r="I1162" s="426"/>
    </row>
    <row r="1163" spans="3:9" s="9" customFormat="1">
      <c r="C1163" s="426"/>
      <c r="D1163" s="426"/>
      <c r="E1163" s="426"/>
      <c r="F1163" s="426"/>
      <c r="G1163" s="426"/>
      <c r="H1163" s="426"/>
      <c r="I1163" s="426"/>
    </row>
    <row r="1164" spans="3:9" s="9" customFormat="1">
      <c r="C1164" s="426"/>
      <c r="D1164" s="426"/>
      <c r="E1164" s="426"/>
      <c r="F1164" s="426"/>
      <c r="G1164" s="426"/>
      <c r="H1164" s="426"/>
      <c r="I1164" s="426"/>
    </row>
    <row r="1165" spans="3:9" s="9" customFormat="1">
      <c r="C1165" s="426"/>
      <c r="D1165" s="426"/>
      <c r="E1165" s="426"/>
      <c r="F1165" s="426"/>
      <c r="G1165" s="426"/>
      <c r="H1165" s="426"/>
      <c r="I1165" s="426"/>
    </row>
    <row r="1166" spans="3:9" s="9" customFormat="1">
      <c r="C1166" s="426"/>
      <c r="D1166" s="426"/>
      <c r="E1166" s="426"/>
      <c r="F1166" s="426"/>
      <c r="G1166" s="426"/>
      <c r="H1166" s="426"/>
      <c r="I1166" s="426"/>
    </row>
    <row r="1167" spans="3:9" s="9" customFormat="1">
      <c r="C1167" s="426"/>
      <c r="D1167" s="426"/>
      <c r="E1167" s="426"/>
      <c r="F1167" s="426"/>
      <c r="G1167" s="426"/>
      <c r="H1167" s="426"/>
      <c r="I1167" s="426"/>
    </row>
    <row r="1168" spans="3:9" s="9" customFormat="1">
      <c r="C1168" s="426"/>
      <c r="D1168" s="426"/>
      <c r="E1168" s="426"/>
      <c r="F1168" s="426"/>
      <c r="G1168" s="426"/>
      <c r="H1168" s="426"/>
      <c r="I1168" s="426"/>
    </row>
    <row r="1169" spans="3:9" s="9" customFormat="1">
      <c r="C1169" s="426"/>
      <c r="D1169" s="426"/>
      <c r="E1169" s="426"/>
      <c r="F1169" s="426"/>
      <c r="G1169" s="426"/>
      <c r="H1169" s="426"/>
      <c r="I1169" s="426"/>
    </row>
    <row r="1170" spans="3:9" s="9" customFormat="1">
      <c r="C1170" s="426"/>
      <c r="D1170" s="426"/>
      <c r="E1170" s="426"/>
      <c r="F1170" s="426"/>
      <c r="G1170" s="426"/>
      <c r="H1170" s="426"/>
      <c r="I1170" s="426"/>
    </row>
    <row r="1171" spans="3:9" s="9" customFormat="1">
      <c r="C1171" s="426"/>
      <c r="D1171" s="426"/>
      <c r="E1171" s="426"/>
      <c r="F1171" s="426"/>
      <c r="G1171" s="426"/>
      <c r="H1171" s="426"/>
      <c r="I1171" s="426"/>
    </row>
    <row r="1172" spans="3:9" s="9" customFormat="1">
      <c r="C1172" s="426"/>
      <c r="D1172" s="426"/>
      <c r="E1172" s="426"/>
      <c r="F1172" s="426"/>
      <c r="G1172" s="426"/>
      <c r="H1172" s="426"/>
      <c r="I1172" s="426"/>
    </row>
    <row r="1173" spans="3:9" s="9" customFormat="1">
      <c r="C1173" s="426"/>
      <c r="D1173" s="426"/>
      <c r="E1173" s="426"/>
      <c r="F1173" s="426"/>
      <c r="G1173" s="426"/>
      <c r="H1173" s="426"/>
      <c r="I1173" s="426"/>
    </row>
    <row r="1174" spans="3:9" s="9" customFormat="1">
      <c r="C1174" s="426"/>
      <c r="D1174" s="426"/>
      <c r="E1174" s="426"/>
      <c r="F1174" s="426"/>
      <c r="G1174" s="426"/>
      <c r="H1174" s="426"/>
      <c r="I1174" s="426"/>
    </row>
    <row r="1175" spans="3:9" s="9" customFormat="1">
      <c r="C1175" s="426"/>
      <c r="D1175" s="426"/>
      <c r="E1175" s="426"/>
      <c r="F1175" s="426"/>
      <c r="G1175" s="426"/>
      <c r="H1175" s="426"/>
      <c r="I1175" s="426"/>
    </row>
    <row r="1176" spans="3:9" s="9" customFormat="1">
      <c r="C1176" s="426"/>
      <c r="D1176" s="426"/>
      <c r="E1176" s="426"/>
      <c r="F1176" s="426"/>
      <c r="G1176" s="426"/>
      <c r="H1176" s="426"/>
      <c r="I1176" s="426"/>
    </row>
    <row r="1177" spans="3:9" s="9" customFormat="1">
      <c r="C1177" s="426"/>
      <c r="D1177" s="426"/>
      <c r="E1177" s="426"/>
      <c r="F1177" s="426"/>
      <c r="G1177" s="426"/>
      <c r="H1177" s="426"/>
      <c r="I1177" s="426"/>
    </row>
    <row r="1178" spans="3:9" s="9" customFormat="1">
      <c r="C1178" s="426"/>
      <c r="D1178" s="426"/>
      <c r="E1178" s="426"/>
      <c r="F1178" s="426"/>
      <c r="G1178" s="426"/>
      <c r="H1178" s="426"/>
      <c r="I1178" s="426"/>
    </row>
    <row r="1179" spans="3:9" s="9" customFormat="1">
      <c r="C1179" s="426"/>
      <c r="D1179" s="426"/>
      <c r="E1179" s="426"/>
      <c r="F1179" s="426"/>
      <c r="G1179" s="426"/>
      <c r="H1179" s="426"/>
      <c r="I1179" s="426"/>
    </row>
    <row r="1180" spans="3:9" s="9" customFormat="1">
      <c r="C1180" s="426"/>
      <c r="D1180" s="426"/>
      <c r="E1180" s="426"/>
      <c r="F1180" s="426"/>
      <c r="G1180" s="426"/>
      <c r="H1180" s="426"/>
      <c r="I1180" s="426"/>
    </row>
    <row r="1181" spans="3:9" s="9" customFormat="1">
      <c r="C1181" s="426"/>
      <c r="D1181" s="426"/>
      <c r="E1181" s="426"/>
      <c r="F1181" s="426"/>
      <c r="G1181" s="426"/>
      <c r="H1181" s="426"/>
      <c r="I1181" s="426"/>
    </row>
    <row r="1182" spans="3:9" s="9" customFormat="1">
      <c r="C1182" s="426"/>
      <c r="D1182" s="426"/>
      <c r="E1182" s="426"/>
      <c r="F1182" s="426"/>
      <c r="G1182" s="426"/>
      <c r="H1182" s="426"/>
      <c r="I1182" s="426"/>
    </row>
    <row r="1183" spans="3:9" s="9" customFormat="1">
      <c r="C1183" s="426"/>
      <c r="D1183" s="426"/>
      <c r="E1183" s="426"/>
      <c r="F1183" s="426"/>
      <c r="G1183" s="426"/>
      <c r="H1183" s="426"/>
      <c r="I1183" s="426"/>
    </row>
    <row r="1184" spans="3:9" s="9" customFormat="1">
      <c r="C1184" s="426"/>
      <c r="D1184" s="426"/>
      <c r="E1184" s="426"/>
      <c r="F1184" s="426"/>
      <c r="G1184" s="426"/>
      <c r="H1184" s="426"/>
      <c r="I1184" s="426"/>
    </row>
    <row r="1185" spans="3:9" s="9" customFormat="1">
      <c r="C1185" s="426"/>
      <c r="D1185" s="426"/>
      <c r="E1185" s="426"/>
      <c r="F1185" s="426"/>
      <c r="G1185" s="426"/>
      <c r="H1185" s="426"/>
      <c r="I1185" s="426"/>
    </row>
    <row r="1186" spans="3:9" s="9" customFormat="1">
      <c r="C1186" s="426"/>
      <c r="D1186" s="426"/>
      <c r="E1186" s="426"/>
      <c r="F1186" s="426"/>
      <c r="G1186" s="426"/>
      <c r="H1186" s="426"/>
      <c r="I1186" s="426"/>
    </row>
    <row r="1187" spans="3:9" s="9" customFormat="1">
      <c r="C1187" s="426"/>
      <c r="D1187" s="426"/>
      <c r="E1187" s="426"/>
      <c r="F1187" s="426"/>
      <c r="G1187" s="426"/>
      <c r="H1187" s="426"/>
      <c r="I1187" s="426"/>
    </row>
    <row r="1188" spans="3:9" s="9" customFormat="1">
      <c r="C1188" s="426"/>
      <c r="D1188" s="426"/>
      <c r="E1188" s="426"/>
      <c r="F1188" s="426"/>
      <c r="G1188" s="426"/>
      <c r="H1188" s="426"/>
      <c r="I1188" s="426"/>
    </row>
    <row r="1189" spans="3:9" s="9" customFormat="1">
      <c r="C1189" s="426"/>
      <c r="D1189" s="426"/>
      <c r="E1189" s="426"/>
      <c r="F1189" s="426"/>
      <c r="G1189" s="426"/>
      <c r="H1189" s="426"/>
      <c r="I1189" s="426"/>
    </row>
    <row r="1190" spans="3:9" s="9" customFormat="1">
      <c r="C1190" s="426"/>
      <c r="D1190" s="426"/>
      <c r="E1190" s="426"/>
      <c r="F1190" s="426"/>
      <c r="G1190" s="426"/>
      <c r="H1190" s="426"/>
      <c r="I1190" s="426"/>
    </row>
    <row r="1191" spans="3:9" s="9" customFormat="1">
      <c r="C1191" s="426"/>
      <c r="D1191" s="426"/>
      <c r="E1191" s="426"/>
      <c r="F1191" s="426"/>
      <c r="G1191" s="426"/>
      <c r="H1191" s="426"/>
      <c r="I1191" s="426"/>
    </row>
    <row r="1192" spans="3:9" s="9" customFormat="1">
      <c r="C1192" s="426"/>
      <c r="D1192" s="426"/>
      <c r="E1192" s="426"/>
      <c r="F1192" s="426"/>
      <c r="G1192" s="426"/>
      <c r="H1192" s="426"/>
      <c r="I1192" s="426"/>
    </row>
    <row r="1193" spans="3:9" s="9" customFormat="1">
      <c r="C1193" s="426"/>
      <c r="D1193" s="426"/>
      <c r="E1193" s="426"/>
      <c r="F1193" s="426"/>
      <c r="G1193" s="426"/>
      <c r="H1193" s="426"/>
      <c r="I1193" s="426"/>
    </row>
    <row r="1194" spans="3:9" s="9" customFormat="1">
      <c r="C1194" s="426"/>
      <c r="D1194" s="426"/>
      <c r="E1194" s="426"/>
      <c r="F1194" s="426"/>
      <c r="G1194" s="426"/>
      <c r="H1194" s="426"/>
      <c r="I1194" s="426"/>
    </row>
    <row r="1195" spans="3:9" s="9" customFormat="1">
      <c r="C1195" s="426"/>
      <c r="D1195" s="426"/>
      <c r="E1195" s="426"/>
      <c r="F1195" s="426"/>
      <c r="G1195" s="426"/>
      <c r="H1195" s="426"/>
      <c r="I1195" s="426"/>
    </row>
    <row r="1196" spans="3:9" s="9" customFormat="1">
      <c r="C1196" s="426"/>
      <c r="D1196" s="426"/>
      <c r="E1196" s="426"/>
      <c r="F1196" s="426"/>
      <c r="G1196" s="426"/>
      <c r="H1196" s="426"/>
      <c r="I1196" s="426"/>
    </row>
    <row r="1197" spans="3:9" s="9" customFormat="1">
      <c r="C1197" s="426"/>
      <c r="D1197" s="426"/>
      <c r="E1197" s="426"/>
      <c r="F1197" s="426"/>
      <c r="G1197" s="426"/>
      <c r="H1197" s="426"/>
      <c r="I1197" s="426"/>
    </row>
    <row r="1198" spans="3:9" s="9" customFormat="1">
      <c r="C1198" s="426"/>
      <c r="D1198" s="426"/>
      <c r="E1198" s="426"/>
      <c r="F1198" s="426"/>
      <c r="G1198" s="426"/>
      <c r="H1198" s="426"/>
      <c r="I1198" s="426"/>
    </row>
    <row r="1199" spans="3:9" s="9" customFormat="1">
      <c r="C1199" s="426"/>
      <c r="D1199" s="426"/>
      <c r="E1199" s="426"/>
      <c r="F1199" s="426"/>
      <c r="G1199" s="426"/>
      <c r="H1199" s="426"/>
      <c r="I1199" s="426"/>
    </row>
    <row r="1200" spans="3:9" s="9" customFormat="1">
      <c r="C1200" s="426"/>
      <c r="D1200" s="426"/>
      <c r="E1200" s="426"/>
      <c r="F1200" s="426"/>
      <c r="G1200" s="426"/>
      <c r="H1200" s="426"/>
      <c r="I1200" s="426"/>
    </row>
    <row r="1201" spans="3:9" s="9" customFormat="1">
      <c r="C1201" s="426"/>
      <c r="D1201" s="426"/>
      <c r="E1201" s="426"/>
      <c r="F1201" s="426"/>
      <c r="G1201" s="426"/>
      <c r="H1201" s="426"/>
      <c r="I1201" s="426"/>
    </row>
    <row r="1202" spans="3:9" s="9" customFormat="1">
      <c r="C1202" s="426"/>
      <c r="D1202" s="426"/>
      <c r="E1202" s="426"/>
      <c r="F1202" s="426"/>
      <c r="G1202" s="426"/>
      <c r="H1202" s="426"/>
      <c r="I1202" s="426"/>
    </row>
    <row r="1203" spans="3:9" s="9" customFormat="1">
      <c r="C1203" s="426"/>
      <c r="D1203" s="426"/>
      <c r="E1203" s="426"/>
      <c r="F1203" s="426"/>
      <c r="G1203" s="426"/>
      <c r="H1203" s="426"/>
      <c r="I1203" s="426"/>
    </row>
    <row r="1204" spans="3:9" s="9" customFormat="1">
      <c r="C1204" s="426"/>
      <c r="D1204" s="426"/>
      <c r="E1204" s="426"/>
      <c r="F1204" s="426"/>
      <c r="G1204" s="426"/>
      <c r="H1204" s="426"/>
      <c r="I1204" s="426"/>
    </row>
    <row r="1205" spans="3:9" s="9" customFormat="1">
      <c r="C1205" s="426"/>
      <c r="D1205" s="426"/>
      <c r="E1205" s="426"/>
      <c r="F1205" s="426"/>
      <c r="G1205" s="426"/>
      <c r="H1205" s="426"/>
      <c r="I1205" s="426"/>
    </row>
    <row r="1206" spans="3:9" s="9" customFormat="1">
      <c r="C1206" s="426"/>
      <c r="D1206" s="426"/>
      <c r="E1206" s="426"/>
      <c r="F1206" s="426"/>
      <c r="G1206" s="426"/>
      <c r="H1206" s="426"/>
      <c r="I1206" s="426"/>
    </row>
    <row r="1207" spans="3:9" s="9" customFormat="1">
      <c r="C1207" s="426"/>
      <c r="D1207" s="426"/>
      <c r="E1207" s="426"/>
      <c r="F1207" s="426"/>
      <c r="G1207" s="426"/>
      <c r="H1207" s="426"/>
      <c r="I1207" s="426"/>
    </row>
    <row r="1208" spans="3:9" s="9" customFormat="1">
      <c r="C1208" s="426"/>
      <c r="D1208" s="426"/>
      <c r="E1208" s="426"/>
      <c r="F1208" s="426"/>
      <c r="G1208" s="426"/>
      <c r="H1208" s="426"/>
      <c r="I1208" s="426"/>
    </row>
    <row r="1209" spans="3:9" s="9" customFormat="1">
      <c r="C1209" s="426"/>
      <c r="D1209" s="426"/>
      <c r="E1209" s="426"/>
      <c r="F1209" s="426"/>
      <c r="G1209" s="426"/>
      <c r="H1209" s="426"/>
      <c r="I1209" s="426"/>
    </row>
    <row r="1210" spans="3:9" s="9" customFormat="1">
      <c r="C1210" s="426"/>
      <c r="D1210" s="426"/>
      <c r="E1210" s="426"/>
      <c r="F1210" s="426"/>
      <c r="G1210" s="426"/>
      <c r="H1210" s="426"/>
      <c r="I1210" s="426"/>
    </row>
    <row r="1211" spans="3:9" s="9" customFormat="1">
      <c r="C1211" s="426"/>
      <c r="D1211" s="426"/>
      <c r="E1211" s="426"/>
      <c r="F1211" s="426"/>
      <c r="G1211" s="426"/>
      <c r="H1211" s="426"/>
      <c r="I1211" s="426"/>
    </row>
    <row r="1212" spans="3:9" s="9" customFormat="1">
      <c r="C1212" s="426"/>
      <c r="D1212" s="426"/>
      <c r="E1212" s="426"/>
      <c r="F1212" s="426"/>
      <c r="G1212" s="426"/>
      <c r="H1212" s="426"/>
      <c r="I1212" s="426"/>
    </row>
    <row r="1213" spans="3:9" s="9" customFormat="1">
      <c r="C1213" s="426"/>
      <c r="D1213" s="426"/>
      <c r="E1213" s="426"/>
      <c r="F1213" s="426"/>
      <c r="G1213" s="426"/>
      <c r="H1213" s="426"/>
      <c r="I1213" s="426"/>
    </row>
    <row r="1214" spans="3:9" s="9" customFormat="1">
      <c r="C1214" s="426"/>
      <c r="D1214" s="426"/>
      <c r="E1214" s="426"/>
      <c r="F1214" s="426"/>
      <c r="G1214" s="426"/>
      <c r="H1214" s="426"/>
      <c r="I1214" s="426"/>
    </row>
    <row r="1215" spans="3:9" s="9" customFormat="1">
      <c r="C1215" s="426"/>
      <c r="D1215" s="426"/>
      <c r="E1215" s="426"/>
      <c r="F1215" s="426"/>
      <c r="G1215" s="426"/>
      <c r="H1215" s="426"/>
      <c r="I1215" s="426"/>
    </row>
    <row r="1216" spans="3:9" s="9" customFormat="1">
      <c r="C1216" s="426"/>
      <c r="D1216" s="426"/>
      <c r="E1216" s="426"/>
      <c r="F1216" s="426"/>
      <c r="G1216" s="426"/>
      <c r="H1216" s="426"/>
      <c r="I1216" s="426"/>
    </row>
    <row r="1217" spans="3:9" s="9" customFormat="1">
      <c r="C1217" s="426"/>
      <c r="D1217" s="426"/>
      <c r="E1217" s="426"/>
      <c r="F1217" s="426"/>
      <c r="G1217" s="426"/>
      <c r="H1217" s="426"/>
      <c r="I1217" s="426"/>
    </row>
    <row r="1218" spans="3:9" s="9" customFormat="1">
      <c r="C1218" s="426"/>
      <c r="D1218" s="426"/>
      <c r="E1218" s="426"/>
      <c r="F1218" s="426"/>
      <c r="G1218" s="426"/>
      <c r="H1218" s="426"/>
      <c r="I1218" s="426"/>
    </row>
    <row r="1219" spans="3:9" s="9" customFormat="1">
      <c r="C1219" s="426"/>
      <c r="D1219" s="426"/>
      <c r="E1219" s="426"/>
      <c r="F1219" s="426"/>
      <c r="G1219" s="426"/>
      <c r="H1219" s="426"/>
      <c r="I1219" s="426"/>
    </row>
    <row r="1220" spans="3:9" s="9" customFormat="1">
      <c r="C1220" s="426"/>
      <c r="D1220" s="426"/>
      <c r="E1220" s="426"/>
      <c r="F1220" s="426"/>
      <c r="G1220" s="426"/>
      <c r="H1220" s="426"/>
      <c r="I1220" s="426"/>
    </row>
    <row r="1221" spans="3:9" s="9" customFormat="1">
      <c r="C1221" s="426"/>
      <c r="D1221" s="426"/>
      <c r="E1221" s="426"/>
      <c r="F1221" s="426"/>
      <c r="G1221" s="426"/>
      <c r="H1221" s="426"/>
      <c r="I1221" s="426"/>
    </row>
    <row r="1222" spans="3:9" s="9" customFormat="1">
      <c r="C1222" s="426"/>
      <c r="D1222" s="426"/>
      <c r="E1222" s="426"/>
      <c r="F1222" s="426"/>
      <c r="G1222" s="426"/>
      <c r="H1222" s="426"/>
      <c r="I1222" s="426"/>
    </row>
    <row r="1223" spans="3:9" s="9" customFormat="1">
      <c r="C1223" s="426"/>
      <c r="D1223" s="426"/>
      <c r="E1223" s="426"/>
      <c r="F1223" s="426"/>
      <c r="G1223" s="426"/>
      <c r="H1223" s="426"/>
      <c r="I1223" s="426"/>
    </row>
    <row r="1224" spans="3:9" s="9" customFormat="1">
      <c r="C1224" s="426"/>
      <c r="D1224" s="426"/>
      <c r="E1224" s="426"/>
      <c r="F1224" s="426"/>
      <c r="G1224" s="426"/>
      <c r="H1224" s="426"/>
      <c r="I1224" s="426"/>
    </row>
    <row r="1225" spans="3:9" s="9" customFormat="1">
      <c r="C1225" s="426"/>
      <c r="D1225" s="426"/>
      <c r="E1225" s="426"/>
      <c r="F1225" s="426"/>
      <c r="G1225" s="426"/>
      <c r="H1225" s="426"/>
      <c r="I1225" s="426"/>
    </row>
    <row r="1226" spans="3:9" s="9" customFormat="1">
      <c r="C1226" s="426"/>
      <c r="D1226" s="426"/>
      <c r="E1226" s="426"/>
      <c r="F1226" s="426"/>
      <c r="G1226" s="426"/>
      <c r="H1226" s="426"/>
      <c r="I1226" s="426"/>
    </row>
    <row r="1227" spans="3:9" s="9" customFormat="1">
      <c r="C1227" s="426"/>
      <c r="D1227" s="426"/>
      <c r="E1227" s="426"/>
      <c r="F1227" s="426"/>
      <c r="G1227" s="426"/>
      <c r="H1227" s="426"/>
      <c r="I1227" s="426"/>
    </row>
    <row r="1228" spans="3:9" s="9" customFormat="1">
      <c r="C1228" s="426"/>
      <c r="D1228" s="426"/>
      <c r="E1228" s="426"/>
      <c r="F1228" s="426"/>
      <c r="G1228" s="426"/>
      <c r="H1228" s="426"/>
      <c r="I1228" s="426"/>
    </row>
    <row r="1229" spans="3:9" s="9" customFormat="1">
      <c r="C1229" s="426"/>
      <c r="D1229" s="426"/>
      <c r="E1229" s="426"/>
      <c r="F1229" s="426"/>
      <c r="G1229" s="426"/>
      <c r="H1229" s="426"/>
      <c r="I1229" s="426"/>
    </row>
    <row r="1230" spans="3:9" s="9" customFormat="1">
      <c r="C1230" s="426"/>
      <c r="D1230" s="426"/>
      <c r="E1230" s="426"/>
      <c r="F1230" s="426"/>
      <c r="G1230" s="426"/>
      <c r="H1230" s="426"/>
      <c r="I1230" s="426"/>
    </row>
    <row r="1231" spans="3:9" s="9" customFormat="1">
      <c r="C1231" s="426"/>
      <c r="D1231" s="426"/>
      <c r="E1231" s="426"/>
      <c r="F1231" s="426"/>
      <c r="G1231" s="426"/>
      <c r="H1231" s="426"/>
      <c r="I1231" s="426"/>
    </row>
    <row r="1232" spans="3:9" s="9" customFormat="1">
      <c r="C1232" s="426"/>
      <c r="D1232" s="426"/>
      <c r="E1232" s="426"/>
      <c r="F1232" s="426"/>
      <c r="G1232" s="426"/>
      <c r="H1232" s="426"/>
      <c r="I1232" s="426"/>
    </row>
    <row r="1233" spans="3:9" s="9" customFormat="1">
      <c r="C1233" s="426"/>
      <c r="D1233" s="426"/>
      <c r="E1233" s="426"/>
      <c r="F1233" s="426"/>
      <c r="G1233" s="426"/>
      <c r="H1233" s="426"/>
      <c r="I1233" s="426"/>
    </row>
    <row r="1234" spans="3:9" s="9" customFormat="1">
      <c r="C1234" s="426"/>
      <c r="D1234" s="426"/>
      <c r="E1234" s="426"/>
      <c r="F1234" s="426"/>
      <c r="G1234" s="426"/>
      <c r="H1234" s="426"/>
      <c r="I1234" s="426"/>
    </row>
    <row r="1235" spans="3:9" s="9" customFormat="1">
      <c r="C1235" s="426"/>
      <c r="D1235" s="426"/>
      <c r="E1235" s="426"/>
      <c r="F1235" s="426"/>
      <c r="G1235" s="426"/>
      <c r="H1235" s="426"/>
      <c r="I1235" s="426"/>
    </row>
    <row r="1236" spans="3:9" s="9" customFormat="1">
      <c r="C1236" s="426"/>
      <c r="D1236" s="426"/>
      <c r="E1236" s="426"/>
      <c r="F1236" s="426"/>
      <c r="G1236" s="426"/>
      <c r="H1236" s="426"/>
      <c r="I1236" s="426"/>
    </row>
    <row r="1237" spans="3:9" s="9" customFormat="1">
      <c r="C1237" s="426"/>
      <c r="D1237" s="426"/>
      <c r="E1237" s="426"/>
      <c r="F1237" s="426"/>
      <c r="G1237" s="426"/>
      <c r="H1237" s="426"/>
      <c r="I1237" s="426"/>
    </row>
    <row r="1238" spans="3:9" s="9" customFormat="1">
      <c r="C1238" s="426"/>
      <c r="D1238" s="426"/>
      <c r="E1238" s="426"/>
      <c r="F1238" s="426"/>
      <c r="G1238" s="426"/>
      <c r="H1238" s="426"/>
      <c r="I1238" s="426"/>
    </row>
    <row r="1239" spans="3:9" s="9" customFormat="1">
      <c r="C1239" s="426"/>
      <c r="D1239" s="426"/>
      <c r="E1239" s="426"/>
      <c r="F1239" s="426"/>
      <c r="G1239" s="426"/>
      <c r="H1239" s="426"/>
      <c r="I1239" s="426"/>
    </row>
    <row r="1240" spans="3:9" s="9" customFormat="1">
      <c r="C1240" s="426"/>
      <c r="D1240" s="426"/>
      <c r="E1240" s="426"/>
      <c r="F1240" s="426"/>
      <c r="G1240" s="426"/>
      <c r="H1240" s="426"/>
      <c r="I1240" s="426"/>
    </row>
    <row r="1241" spans="3:9" s="9" customFormat="1">
      <c r="C1241" s="426"/>
      <c r="D1241" s="426"/>
      <c r="E1241" s="426"/>
      <c r="F1241" s="426"/>
      <c r="G1241" s="426"/>
      <c r="H1241" s="426"/>
      <c r="I1241" s="426"/>
    </row>
    <row r="1242" spans="3:9" s="9" customFormat="1">
      <c r="C1242" s="426"/>
      <c r="D1242" s="426"/>
      <c r="E1242" s="426"/>
      <c r="F1242" s="426"/>
      <c r="G1242" s="426"/>
      <c r="H1242" s="426"/>
      <c r="I1242" s="426"/>
    </row>
    <row r="1243" spans="3:9" s="9" customFormat="1">
      <c r="C1243" s="426"/>
      <c r="D1243" s="426"/>
      <c r="E1243" s="426"/>
      <c r="F1243" s="426"/>
      <c r="G1243" s="426"/>
      <c r="H1243" s="426"/>
      <c r="I1243" s="426"/>
    </row>
    <row r="1244" spans="3:9" s="9" customFormat="1">
      <c r="C1244" s="426"/>
      <c r="D1244" s="426"/>
      <c r="E1244" s="426"/>
      <c r="F1244" s="426"/>
      <c r="G1244" s="426"/>
      <c r="H1244" s="426"/>
      <c r="I1244" s="426"/>
    </row>
    <row r="1245" spans="3:9" s="9" customFormat="1">
      <c r="C1245" s="426"/>
      <c r="D1245" s="426"/>
      <c r="E1245" s="426"/>
      <c r="F1245" s="426"/>
      <c r="G1245" s="426"/>
      <c r="H1245" s="426"/>
      <c r="I1245" s="426"/>
    </row>
    <row r="1246" spans="3:9" s="9" customFormat="1">
      <c r="C1246" s="426"/>
      <c r="D1246" s="426"/>
      <c r="E1246" s="426"/>
      <c r="F1246" s="426"/>
      <c r="G1246" s="426"/>
      <c r="H1246" s="426"/>
      <c r="I1246" s="426"/>
    </row>
    <row r="1247" spans="3:9" s="9" customFormat="1">
      <c r="C1247" s="426"/>
      <c r="D1247" s="426"/>
      <c r="E1247" s="426"/>
      <c r="F1247" s="426"/>
      <c r="G1247" s="426"/>
      <c r="H1247" s="426"/>
      <c r="I1247" s="426"/>
    </row>
    <row r="1248" spans="3:9" s="9" customFormat="1">
      <c r="C1248" s="426"/>
      <c r="D1248" s="426"/>
      <c r="E1248" s="426"/>
      <c r="F1248" s="426"/>
      <c r="G1248" s="426"/>
      <c r="H1248" s="426"/>
      <c r="I1248" s="426"/>
    </row>
    <row r="1249" spans="3:9" s="9" customFormat="1">
      <c r="C1249" s="426"/>
      <c r="D1249" s="426"/>
      <c r="E1249" s="426"/>
      <c r="F1249" s="426"/>
      <c r="G1249" s="426"/>
      <c r="H1249" s="426"/>
      <c r="I1249" s="426"/>
    </row>
    <row r="1250" spans="3:9" s="9" customFormat="1">
      <c r="C1250" s="426"/>
      <c r="D1250" s="426"/>
      <c r="E1250" s="426"/>
      <c r="F1250" s="426"/>
      <c r="G1250" s="426"/>
      <c r="H1250" s="426"/>
      <c r="I1250" s="426"/>
    </row>
    <row r="1251" spans="3:9" s="9" customFormat="1">
      <c r="C1251" s="426"/>
      <c r="D1251" s="426"/>
      <c r="E1251" s="426"/>
      <c r="F1251" s="426"/>
      <c r="G1251" s="426"/>
      <c r="H1251" s="426"/>
      <c r="I1251" s="426"/>
    </row>
    <row r="1252" spans="3:9" s="9" customFormat="1">
      <c r="C1252" s="426"/>
      <c r="D1252" s="426"/>
      <c r="E1252" s="426"/>
      <c r="F1252" s="426"/>
      <c r="G1252" s="426"/>
      <c r="H1252" s="426"/>
      <c r="I1252" s="426"/>
    </row>
    <row r="1253" spans="3:9" s="9" customFormat="1">
      <c r="C1253" s="426"/>
      <c r="D1253" s="426"/>
      <c r="E1253" s="426"/>
      <c r="F1253" s="426"/>
      <c r="G1253" s="426"/>
      <c r="H1253" s="426"/>
      <c r="I1253" s="426"/>
    </row>
    <row r="1254" spans="3:9" s="9" customFormat="1">
      <c r="C1254" s="426"/>
      <c r="D1254" s="426"/>
      <c r="E1254" s="426"/>
      <c r="F1254" s="426"/>
      <c r="G1254" s="426"/>
      <c r="H1254" s="426"/>
      <c r="I1254" s="426"/>
    </row>
    <row r="1255" spans="3:9" s="9" customFormat="1">
      <c r="C1255" s="426"/>
      <c r="D1255" s="426"/>
      <c r="E1255" s="426"/>
      <c r="F1255" s="426"/>
      <c r="G1255" s="426"/>
      <c r="H1255" s="426"/>
      <c r="I1255" s="426"/>
    </row>
    <row r="1256" spans="3:9" s="9" customFormat="1">
      <c r="C1256" s="426"/>
      <c r="D1256" s="426"/>
      <c r="E1256" s="426"/>
      <c r="F1256" s="426"/>
      <c r="G1256" s="426"/>
      <c r="H1256" s="426"/>
      <c r="I1256" s="426"/>
    </row>
    <row r="1257" spans="3:9" s="9" customFormat="1">
      <c r="C1257" s="426"/>
      <c r="D1257" s="426"/>
      <c r="E1257" s="426"/>
      <c r="F1257" s="426"/>
      <c r="G1257" s="426"/>
      <c r="H1257" s="426"/>
      <c r="I1257" s="426"/>
    </row>
    <row r="1258" spans="3:9" s="9" customFormat="1">
      <c r="C1258" s="426"/>
      <c r="D1258" s="426"/>
      <c r="E1258" s="426"/>
      <c r="F1258" s="426"/>
      <c r="G1258" s="426"/>
      <c r="H1258" s="426"/>
      <c r="I1258" s="426"/>
    </row>
    <row r="1259" spans="3:9" s="9" customFormat="1">
      <c r="C1259" s="426"/>
      <c r="D1259" s="426"/>
      <c r="E1259" s="426"/>
      <c r="F1259" s="426"/>
      <c r="G1259" s="426"/>
      <c r="H1259" s="426"/>
      <c r="I1259" s="426"/>
    </row>
    <row r="1260" spans="3:9" s="9" customFormat="1">
      <c r="C1260" s="426"/>
      <c r="D1260" s="426"/>
      <c r="E1260" s="426"/>
      <c r="F1260" s="426"/>
      <c r="G1260" s="426"/>
      <c r="H1260" s="426"/>
      <c r="I1260" s="426"/>
    </row>
    <row r="1261" spans="3:9" s="9" customFormat="1">
      <c r="C1261" s="426"/>
      <c r="D1261" s="426"/>
      <c r="E1261" s="426"/>
      <c r="F1261" s="426"/>
      <c r="G1261" s="426"/>
      <c r="H1261" s="426"/>
      <c r="I1261" s="426"/>
    </row>
    <row r="1262" spans="3:9" s="9" customFormat="1">
      <c r="C1262" s="426"/>
      <c r="D1262" s="426"/>
      <c r="E1262" s="426"/>
      <c r="F1262" s="426"/>
      <c r="G1262" s="426"/>
      <c r="H1262" s="426"/>
      <c r="I1262" s="426"/>
    </row>
    <row r="1263" spans="3:9" s="9" customFormat="1">
      <c r="C1263" s="426"/>
      <c r="D1263" s="426"/>
      <c r="E1263" s="426"/>
      <c r="F1263" s="426"/>
      <c r="G1263" s="426"/>
      <c r="H1263" s="426"/>
      <c r="I1263" s="426"/>
    </row>
    <row r="1264" spans="3:9" s="9" customFormat="1">
      <c r="C1264" s="426"/>
      <c r="D1264" s="426"/>
      <c r="E1264" s="426"/>
      <c r="F1264" s="426"/>
      <c r="G1264" s="426"/>
      <c r="H1264" s="426"/>
      <c r="I1264" s="426"/>
    </row>
    <row r="1265" spans="3:9" s="9" customFormat="1">
      <c r="C1265" s="426"/>
      <c r="D1265" s="426"/>
      <c r="E1265" s="426"/>
      <c r="F1265" s="426"/>
      <c r="G1265" s="426"/>
      <c r="H1265" s="426"/>
      <c r="I1265" s="426"/>
    </row>
    <row r="1266" spans="3:9" s="9" customFormat="1">
      <c r="C1266" s="426"/>
      <c r="D1266" s="426"/>
      <c r="E1266" s="426"/>
      <c r="F1266" s="426"/>
      <c r="G1266" s="426"/>
      <c r="H1266" s="426"/>
      <c r="I1266" s="426"/>
    </row>
    <row r="1267" spans="3:9" s="9" customFormat="1">
      <c r="C1267" s="426"/>
      <c r="D1267" s="426"/>
      <c r="E1267" s="426"/>
      <c r="F1267" s="426"/>
      <c r="G1267" s="426"/>
      <c r="H1267" s="426"/>
      <c r="I1267" s="426"/>
    </row>
    <row r="1268" spans="3:9" s="9" customFormat="1">
      <c r="C1268" s="426"/>
      <c r="D1268" s="426"/>
      <c r="E1268" s="426"/>
      <c r="F1268" s="426"/>
      <c r="G1268" s="426"/>
      <c r="H1268" s="426"/>
      <c r="I1268" s="426"/>
    </row>
    <row r="1269" spans="3:9" s="9" customFormat="1">
      <c r="C1269" s="426"/>
      <c r="D1269" s="426"/>
      <c r="E1269" s="426"/>
      <c r="F1269" s="426"/>
      <c r="G1269" s="426"/>
      <c r="H1269" s="426"/>
      <c r="I1269" s="426"/>
    </row>
    <row r="1270" spans="3:9" s="9" customFormat="1">
      <c r="C1270" s="426"/>
      <c r="D1270" s="426"/>
      <c r="E1270" s="426"/>
      <c r="F1270" s="426"/>
      <c r="G1270" s="426"/>
      <c r="H1270" s="426"/>
      <c r="I1270" s="426"/>
    </row>
    <row r="1271" spans="3:9" s="9" customFormat="1">
      <c r="C1271" s="426"/>
      <c r="D1271" s="426"/>
      <c r="E1271" s="426"/>
      <c r="F1271" s="426"/>
      <c r="G1271" s="426"/>
      <c r="H1271" s="426"/>
      <c r="I1271" s="426"/>
    </row>
    <row r="1272" spans="3:9" s="9" customFormat="1">
      <c r="C1272" s="426"/>
      <c r="D1272" s="426"/>
      <c r="E1272" s="426"/>
      <c r="F1272" s="426"/>
      <c r="G1272" s="426"/>
      <c r="H1272" s="426"/>
      <c r="I1272" s="426"/>
    </row>
    <row r="1273" spans="3:9" s="9" customFormat="1">
      <c r="C1273" s="426"/>
      <c r="D1273" s="426"/>
      <c r="E1273" s="426"/>
      <c r="F1273" s="426"/>
      <c r="G1273" s="426"/>
      <c r="H1273" s="426"/>
      <c r="I1273" s="426"/>
    </row>
    <row r="1274" spans="3:9" s="9" customFormat="1">
      <c r="C1274" s="426"/>
      <c r="D1274" s="426"/>
      <c r="E1274" s="426"/>
      <c r="F1274" s="426"/>
      <c r="G1274" s="426"/>
      <c r="H1274" s="426"/>
      <c r="I1274" s="426"/>
    </row>
    <row r="1275" spans="3:9" s="9" customFormat="1">
      <c r="C1275" s="426"/>
      <c r="D1275" s="426"/>
      <c r="E1275" s="426"/>
      <c r="F1275" s="426"/>
      <c r="G1275" s="426"/>
      <c r="H1275" s="426"/>
      <c r="I1275" s="426"/>
    </row>
    <row r="1276" spans="3:9" s="9" customFormat="1">
      <c r="C1276" s="426"/>
      <c r="D1276" s="426"/>
      <c r="E1276" s="426"/>
      <c r="F1276" s="426"/>
      <c r="G1276" s="426"/>
      <c r="H1276" s="426"/>
      <c r="I1276" s="426"/>
    </row>
    <row r="1277" spans="3:9" s="9" customFormat="1">
      <c r="C1277" s="426"/>
      <c r="D1277" s="426"/>
      <c r="E1277" s="426"/>
      <c r="F1277" s="426"/>
      <c r="G1277" s="426"/>
      <c r="H1277" s="426"/>
      <c r="I1277" s="426"/>
    </row>
    <row r="1278" spans="3:9" s="9" customFormat="1">
      <c r="C1278" s="426"/>
      <c r="D1278" s="426"/>
      <c r="E1278" s="426"/>
      <c r="F1278" s="426"/>
      <c r="G1278" s="426"/>
      <c r="H1278" s="426"/>
      <c r="I1278" s="426"/>
    </row>
    <row r="1279" spans="3:9" s="9" customFormat="1">
      <c r="C1279" s="426"/>
      <c r="D1279" s="426"/>
      <c r="E1279" s="426"/>
      <c r="F1279" s="426"/>
      <c r="G1279" s="426"/>
      <c r="H1279" s="426"/>
      <c r="I1279" s="426"/>
    </row>
    <row r="1280" spans="3:9" s="9" customFormat="1">
      <c r="C1280" s="426"/>
      <c r="D1280" s="426"/>
      <c r="E1280" s="426"/>
      <c r="F1280" s="426"/>
      <c r="G1280" s="426"/>
      <c r="H1280" s="426"/>
      <c r="I1280" s="426"/>
    </row>
    <row r="1281" spans="3:9" s="9" customFormat="1">
      <c r="C1281" s="426"/>
      <c r="D1281" s="426"/>
      <c r="E1281" s="426"/>
      <c r="F1281" s="426"/>
      <c r="G1281" s="426"/>
      <c r="H1281" s="426"/>
      <c r="I1281" s="426"/>
    </row>
    <row r="1282" spans="3:9" s="9" customFormat="1">
      <c r="C1282" s="426"/>
      <c r="D1282" s="426"/>
      <c r="E1282" s="426"/>
      <c r="F1282" s="426"/>
      <c r="G1282" s="426"/>
      <c r="H1282" s="426"/>
      <c r="I1282" s="426"/>
    </row>
    <row r="1283" spans="3:9" s="9" customFormat="1">
      <c r="C1283" s="426"/>
      <c r="D1283" s="426"/>
      <c r="E1283" s="426"/>
      <c r="F1283" s="426"/>
      <c r="G1283" s="426"/>
      <c r="H1283" s="426"/>
      <c r="I1283" s="426"/>
    </row>
    <row r="1284" spans="3:9" s="9" customFormat="1">
      <c r="C1284" s="426"/>
      <c r="D1284" s="426"/>
      <c r="E1284" s="426"/>
      <c r="F1284" s="426"/>
      <c r="G1284" s="426"/>
      <c r="H1284" s="426"/>
      <c r="I1284" s="426"/>
    </row>
    <row r="1285" spans="3:9" s="9" customFormat="1">
      <c r="C1285" s="426"/>
      <c r="D1285" s="426"/>
      <c r="E1285" s="426"/>
      <c r="F1285" s="426"/>
      <c r="G1285" s="426"/>
      <c r="H1285" s="426"/>
      <c r="I1285" s="426"/>
    </row>
    <row r="1286" spans="3:9" s="9" customFormat="1">
      <c r="C1286" s="426"/>
      <c r="D1286" s="426"/>
      <c r="E1286" s="426"/>
      <c r="F1286" s="426"/>
      <c r="G1286" s="426"/>
      <c r="H1286" s="426"/>
      <c r="I1286" s="426"/>
    </row>
    <row r="1287" spans="3:9" s="9" customFormat="1">
      <c r="C1287" s="426"/>
      <c r="D1287" s="426"/>
      <c r="E1287" s="426"/>
      <c r="F1287" s="426"/>
      <c r="G1287" s="426"/>
      <c r="H1287" s="426"/>
      <c r="I1287" s="426"/>
    </row>
    <row r="1288" spans="3:9" s="9" customFormat="1">
      <c r="C1288" s="426"/>
      <c r="D1288" s="426"/>
      <c r="E1288" s="426"/>
      <c r="F1288" s="426"/>
      <c r="G1288" s="426"/>
      <c r="H1288" s="426"/>
      <c r="I1288" s="426"/>
    </row>
    <row r="1289" spans="3:9" s="9" customFormat="1">
      <c r="C1289" s="426"/>
      <c r="D1289" s="426"/>
      <c r="E1289" s="426"/>
      <c r="F1289" s="426"/>
      <c r="G1289" s="426"/>
      <c r="H1289" s="426"/>
      <c r="I1289" s="426"/>
    </row>
    <row r="1290" spans="3:9" s="9" customFormat="1">
      <c r="C1290" s="426"/>
      <c r="D1290" s="426"/>
      <c r="E1290" s="426"/>
      <c r="F1290" s="426"/>
      <c r="G1290" s="426"/>
      <c r="H1290" s="426"/>
      <c r="I1290" s="426"/>
    </row>
    <row r="1291" spans="3:9" s="9" customFormat="1">
      <c r="C1291" s="426"/>
      <c r="D1291" s="426"/>
      <c r="E1291" s="426"/>
      <c r="F1291" s="426"/>
      <c r="G1291" s="426"/>
      <c r="H1291" s="426"/>
      <c r="I1291" s="426"/>
    </row>
    <row r="1292" spans="3:9" s="9" customFormat="1">
      <c r="C1292" s="426"/>
      <c r="D1292" s="426"/>
      <c r="E1292" s="426"/>
      <c r="F1292" s="426"/>
      <c r="G1292" s="426"/>
      <c r="H1292" s="426"/>
      <c r="I1292" s="426"/>
    </row>
    <row r="1293" spans="3:9" s="9" customFormat="1">
      <c r="C1293" s="426"/>
      <c r="D1293" s="426"/>
      <c r="E1293" s="426"/>
      <c r="F1293" s="426"/>
      <c r="G1293" s="426"/>
      <c r="H1293" s="426"/>
      <c r="I1293" s="426"/>
    </row>
    <row r="1294" spans="3:9" s="9" customFormat="1">
      <c r="C1294" s="426"/>
      <c r="D1294" s="426"/>
      <c r="E1294" s="426"/>
      <c r="F1294" s="426"/>
      <c r="G1294" s="426"/>
      <c r="H1294" s="426"/>
      <c r="I1294" s="426"/>
    </row>
    <row r="1295" spans="3:9" s="9" customFormat="1">
      <c r="C1295" s="426"/>
      <c r="D1295" s="426"/>
      <c r="E1295" s="426"/>
      <c r="F1295" s="426"/>
      <c r="G1295" s="426"/>
      <c r="H1295" s="426"/>
      <c r="I1295" s="426"/>
    </row>
    <row r="1296" spans="3:9" s="9" customFormat="1">
      <c r="C1296" s="426"/>
      <c r="D1296" s="426"/>
      <c r="E1296" s="426"/>
      <c r="F1296" s="426"/>
      <c r="G1296" s="426"/>
      <c r="H1296" s="426"/>
      <c r="I1296" s="426"/>
    </row>
    <row r="1297" spans="3:9" s="9" customFormat="1">
      <c r="C1297" s="426"/>
      <c r="D1297" s="426"/>
      <c r="E1297" s="426"/>
      <c r="F1297" s="426"/>
      <c r="G1297" s="426"/>
      <c r="H1297" s="426"/>
      <c r="I1297" s="426"/>
    </row>
    <row r="1298" spans="3:9" s="9" customFormat="1">
      <c r="C1298" s="426"/>
      <c r="D1298" s="426"/>
      <c r="E1298" s="426"/>
      <c r="F1298" s="426"/>
      <c r="G1298" s="426"/>
      <c r="H1298" s="426"/>
      <c r="I1298" s="426"/>
    </row>
    <row r="1299" spans="3:9" s="9" customFormat="1">
      <c r="C1299" s="426"/>
      <c r="D1299" s="426"/>
      <c r="E1299" s="426"/>
      <c r="F1299" s="426"/>
      <c r="G1299" s="426"/>
      <c r="H1299" s="426"/>
      <c r="I1299" s="426"/>
    </row>
    <row r="1300" spans="3:9" s="9" customFormat="1">
      <c r="C1300" s="426"/>
      <c r="D1300" s="426"/>
      <c r="E1300" s="426"/>
      <c r="F1300" s="426"/>
      <c r="G1300" s="426"/>
      <c r="H1300" s="426"/>
      <c r="I1300" s="426"/>
    </row>
    <row r="1301" spans="3:9" s="9" customFormat="1">
      <c r="C1301" s="426"/>
      <c r="D1301" s="426"/>
      <c r="E1301" s="426"/>
      <c r="F1301" s="426"/>
      <c r="G1301" s="426"/>
      <c r="H1301" s="426"/>
      <c r="I1301" s="426"/>
    </row>
    <row r="1302" spans="3:9" s="9" customFormat="1">
      <c r="C1302" s="426"/>
      <c r="D1302" s="426"/>
      <c r="E1302" s="426"/>
      <c r="F1302" s="426"/>
      <c r="G1302" s="426"/>
      <c r="H1302" s="426"/>
      <c r="I1302" s="426"/>
    </row>
    <row r="1303" spans="3:9" s="9" customFormat="1">
      <c r="C1303" s="426"/>
      <c r="D1303" s="426"/>
      <c r="E1303" s="426"/>
      <c r="F1303" s="426"/>
      <c r="G1303" s="426"/>
      <c r="H1303" s="426"/>
      <c r="I1303" s="426"/>
    </row>
    <row r="1304" spans="3:9" s="9" customFormat="1">
      <c r="C1304" s="426"/>
      <c r="D1304" s="426"/>
      <c r="E1304" s="426"/>
      <c r="F1304" s="426"/>
      <c r="G1304" s="426"/>
      <c r="H1304" s="426"/>
      <c r="I1304" s="426"/>
    </row>
    <row r="1305" spans="3:9" s="9" customFormat="1">
      <c r="C1305" s="426"/>
      <c r="D1305" s="426"/>
      <c r="E1305" s="426"/>
      <c r="F1305" s="426"/>
      <c r="G1305" s="426"/>
      <c r="H1305" s="426"/>
      <c r="I1305" s="426"/>
    </row>
    <row r="1306" spans="3:9" s="9" customFormat="1">
      <c r="C1306" s="426"/>
      <c r="D1306" s="426"/>
      <c r="E1306" s="426"/>
      <c r="F1306" s="426"/>
      <c r="G1306" s="426"/>
      <c r="H1306" s="426"/>
      <c r="I1306" s="426"/>
    </row>
    <row r="1307" spans="3:9" s="9" customFormat="1">
      <c r="C1307" s="426"/>
      <c r="D1307" s="426"/>
      <c r="E1307" s="426"/>
      <c r="F1307" s="426"/>
      <c r="G1307" s="426"/>
      <c r="H1307" s="426"/>
      <c r="I1307" s="426"/>
    </row>
    <row r="1308" spans="3:9" s="9" customFormat="1">
      <c r="C1308" s="426"/>
      <c r="D1308" s="426"/>
      <c r="E1308" s="426"/>
      <c r="F1308" s="426"/>
      <c r="G1308" s="426"/>
      <c r="H1308" s="426"/>
      <c r="I1308" s="426"/>
    </row>
    <row r="1309" spans="3:9" s="9" customFormat="1">
      <c r="C1309" s="426"/>
      <c r="D1309" s="426"/>
      <c r="E1309" s="426"/>
      <c r="F1309" s="426"/>
      <c r="G1309" s="426"/>
      <c r="H1309" s="426"/>
      <c r="I1309" s="426"/>
    </row>
    <row r="1310" spans="3:9" s="9" customFormat="1">
      <c r="C1310" s="426"/>
      <c r="D1310" s="426"/>
      <c r="E1310" s="426"/>
      <c r="F1310" s="426"/>
      <c r="G1310" s="426"/>
      <c r="H1310" s="426"/>
      <c r="I1310" s="426"/>
    </row>
    <row r="1311" spans="3:9" s="9" customFormat="1">
      <c r="C1311" s="426"/>
      <c r="D1311" s="426"/>
      <c r="E1311" s="426"/>
      <c r="F1311" s="426"/>
      <c r="G1311" s="426"/>
      <c r="H1311" s="426"/>
      <c r="I1311" s="426"/>
    </row>
    <row r="1312" spans="3:9" s="9" customFormat="1">
      <c r="C1312" s="426"/>
      <c r="D1312" s="426"/>
      <c r="E1312" s="426"/>
      <c r="F1312" s="426"/>
      <c r="G1312" s="426"/>
      <c r="H1312" s="426"/>
      <c r="I1312" s="426"/>
    </row>
    <row r="1313" spans="3:9" s="9" customFormat="1">
      <c r="C1313" s="426"/>
      <c r="D1313" s="426"/>
      <c r="E1313" s="426"/>
      <c r="F1313" s="426"/>
      <c r="G1313" s="426"/>
      <c r="H1313" s="426"/>
      <c r="I1313" s="426"/>
    </row>
    <row r="1314" spans="3:9" s="9" customFormat="1">
      <c r="C1314" s="426"/>
      <c r="D1314" s="426"/>
      <c r="E1314" s="426"/>
      <c r="F1314" s="426"/>
      <c r="G1314" s="426"/>
      <c r="H1314" s="426"/>
      <c r="I1314" s="426"/>
    </row>
    <row r="1315" spans="3:9" s="9" customFormat="1">
      <c r="C1315" s="426"/>
      <c r="D1315" s="426"/>
      <c r="E1315" s="426"/>
      <c r="F1315" s="426"/>
      <c r="G1315" s="426"/>
      <c r="H1315" s="426"/>
      <c r="I1315" s="426"/>
    </row>
    <row r="1316" spans="3:9" s="9" customFormat="1">
      <c r="C1316" s="426"/>
      <c r="D1316" s="426"/>
      <c r="E1316" s="426"/>
      <c r="F1316" s="426"/>
      <c r="G1316" s="426"/>
      <c r="H1316" s="426"/>
      <c r="I1316" s="426"/>
    </row>
    <row r="1317" spans="3:9" s="9" customFormat="1">
      <c r="C1317" s="426"/>
      <c r="D1317" s="426"/>
      <c r="E1317" s="426"/>
      <c r="F1317" s="426"/>
      <c r="G1317" s="426"/>
      <c r="H1317" s="426"/>
      <c r="I1317" s="426"/>
    </row>
    <row r="1318" spans="3:9" s="9" customFormat="1">
      <c r="C1318" s="426"/>
      <c r="D1318" s="426"/>
      <c r="E1318" s="426"/>
      <c r="F1318" s="426"/>
      <c r="G1318" s="426"/>
      <c r="H1318" s="426"/>
      <c r="I1318" s="426"/>
    </row>
    <row r="1319" spans="3:9" s="9" customFormat="1">
      <c r="C1319" s="426"/>
      <c r="D1319" s="426"/>
      <c r="E1319" s="426"/>
      <c r="F1319" s="426"/>
      <c r="G1319" s="426"/>
      <c r="H1319" s="426"/>
      <c r="I1319" s="426"/>
    </row>
    <row r="1320" spans="3:9" s="9" customFormat="1">
      <c r="C1320" s="426"/>
      <c r="D1320" s="426"/>
      <c r="E1320" s="426"/>
      <c r="F1320" s="426"/>
      <c r="G1320" s="426"/>
      <c r="H1320" s="426"/>
      <c r="I1320" s="426"/>
    </row>
    <row r="1321" spans="3:9" s="9" customFormat="1">
      <c r="C1321" s="426"/>
      <c r="D1321" s="426"/>
      <c r="E1321" s="426"/>
      <c r="F1321" s="426"/>
      <c r="G1321" s="426"/>
      <c r="H1321" s="426"/>
      <c r="I1321" s="426"/>
    </row>
    <row r="1322" spans="3:9" s="9" customFormat="1">
      <c r="C1322" s="426"/>
      <c r="D1322" s="426"/>
      <c r="E1322" s="426"/>
      <c r="F1322" s="426"/>
      <c r="G1322" s="426"/>
      <c r="H1322" s="426"/>
      <c r="I1322" s="426"/>
    </row>
    <row r="1323" spans="3:9" s="9" customFormat="1">
      <c r="C1323" s="426"/>
      <c r="D1323" s="426"/>
      <c r="E1323" s="426"/>
      <c r="F1323" s="426"/>
      <c r="G1323" s="426"/>
      <c r="H1323" s="426"/>
      <c r="I1323" s="426"/>
    </row>
    <row r="1324" spans="3:9" s="9" customFormat="1">
      <c r="C1324" s="426"/>
      <c r="D1324" s="426"/>
      <c r="E1324" s="426"/>
      <c r="F1324" s="426"/>
      <c r="G1324" s="426"/>
      <c r="H1324" s="426"/>
      <c r="I1324" s="426"/>
    </row>
    <row r="1325" spans="3:9" s="9" customFormat="1">
      <c r="C1325" s="426"/>
      <c r="D1325" s="426"/>
      <c r="E1325" s="426"/>
      <c r="F1325" s="426"/>
      <c r="G1325" s="426"/>
      <c r="H1325" s="426"/>
      <c r="I1325" s="426"/>
    </row>
    <row r="1326" spans="3:9" s="9" customFormat="1">
      <c r="C1326" s="426"/>
      <c r="D1326" s="426"/>
      <c r="E1326" s="426"/>
      <c r="F1326" s="426"/>
      <c r="G1326" s="426"/>
      <c r="H1326" s="426"/>
      <c r="I1326" s="426"/>
    </row>
    <row r="1327" spans="3:9" s="9" customFormat="1">
      <c r="C1327" s="426"/>
      <c r="D1327" s="426"/>
      <c r="E1327" s="426"/>
      <c r="F1327" s="426"/>
      <c r="G1327" s="426"/>
      <c r="H1327" s="426"/>
      <c r="I1327" s="426"/>
    </row>
    <row r="1328" spans="3:9" s="9" customFormat="1">
      <c r="C1328" s="426"/>
      <c r="D1328" s="426"/>
      <c r="E1328" s="426"/>
      <c r="F1328" s="426"/>
      <c r="G1328" s="426"/>
      <c r="H1328" s="426"/>
      <c r="I1328" s="426"/>
    </row>
    <row r="1329" spans="3:9" s="9" customFormat="1">
      <c r="C1329" s="426"/>
      <c r="D1329" s="426"/>
      <c r="E1329" s="426"/>
      <c r="F1329" s="426"/>
      <c r="G1329" s="426"/>
      <c r="H1329" s="426"/>
      <c r="I1329" s="426"/>
    </row>
    <row r="1330" spans="3:9" s="9" customFormat="1">
      <c r="C1330" s="426"/>
      <c r="D1330" s="426"/>
      <c r="E1330" s="426"/>
      <c r="F1330" s="426"/>
      <c r="G1330" s="426"/>
      <c r="H1330" s="426"/>
      <c r="I1330" s="426"/>
    </row>
    <row r="1331" spans="3:9" s="9" customFormat="1">
      <c r="C1331" s="426"/>
      <c r="D1331" s="426"/>
      <c r="E1331" s="426"/>
      <c r="F1331" s="426"/>
      <c r="G1331" s="426"/>
      <c r="H1331" s="426"/>
      <c r="I1331" s="426"/>
    </row>
    <row r="1332" spans="3:9" s="9" customFormat="1">
      <c r="C1332" s="426"/>
      <c r="D1332" s="426"/>
      <c r="E1332" s="426"/>
      <c r="F1332" s="426"/>
      <c r="G1332" s="426"/>
      <c r="H1332" s="426"/>
      <c r="I1332" s="426"/>
    </row>
    <row r="1333" spans="3:9" s="9" customFormat="1">
      <c r="C1333" s="426"/>
      <c r="D1333" s="426"/>
      <c r="E1333" s="426"/>
      <c r="F1333" s="426"/>
      <c r="G1333" s="426"/>
      <c r="H1333" s="426"/>
      <c r="I1333" s="426"/>
    </row>
    <row r="1334" spans="3:9" s="9" customFormat="1">
      <c r="C1334" s="426"/>
      <c r="D1334" s="426"/>
      <c r="E1334" s="426"/>
      <c r="F1334" s="426"/>
      <c r="G1334" s="426"/>
      <c r="H1334" s="426"/>
      <c r="I1334" s="426"/>
    </row>
    <row r="1335" spans="3:9" s="9" customFormat="1">
      <c r="C1335" s="426"/>
      <c r="D1335" s="426"/>
      <c r="E1335" s="426"/>
      <c r="F1335" s="426"/>
      <c r="G1335" s="426"/>
      <c r="H1335" s="426"/>
      <c r="I1335" s="426"/>
    </row>
    <row r="1336" spans="3:9" s="9" customFormat="1">
      <c r="C1336" s="426"/>
      <c r="D1336" s="426"/>
      <c r="E1336" s="426"/>
      <c r="F1336" s="426"/>
      <c r="G1336" s="426"/>
      <c r="H1336" s="426"/>
      <c r="I1336" s="426"/>
    </row>
    <row r="1337" spans="3:9" s="9" customFormat="1">
      <c r="C1337" s="426"/>
      <c r="D1337" s="426"/>
      <c r="E1337" s="426"/>
      <c r="F1337" s="426"/>
      <c r="G1337" s="426"/>
      <c r="H1337" s="426"/>
      <c r="I1337" s="426"/>
    </row>
    <row r="1338" spans="3:9" s="9" customFormat="1">
      <c r="C1338" s="426"/>
      <c r="D1338" s="426"/>
      <c r="E1338" s="426"/>
      <c r="F1338" s="426"/>
      <c r="G1338" s="426"/>
      <c r="H1338" s="426"/>
      <c r="I1338" s="426"/>
    </row>
    <row r="1339" spans="3:9" s="9" customFormat="1">
      <c r="C1339" s="426"/>
      <c r="D1339" s="426"/>
      <c r="E1339" s="426"/>
      <c r="F1339" s="426"/>
      <c r="G1339" s="426"/>
      <c r="H1339" s="426"/>
      <c r="I1339" s="426"/>
    </row>
    <row r="1340" spans="3:9" s="9" customFormat="1">
      <c r="C1340" s="426"/>
      <c r="D1340" s="426"/>
      <c r="E1340" s="426"/>
      <c r="F1340" s="426"/>
      <c r="G1340" s="426"/>
      <c r="H1340" s="426"/>
      <c r="I1340" s="426"/>
    </row>
    <row r="1341" spans="3:9" s="9" customFormat="1">
      <c r="C1341" s="426"/>
      <c r="D1341" s="426"/>
      <c r="E1341" s="426"/>
      <c r="F1341" s="426"/>
      <c r="G1341" s="426"/>
      <c r="H1341" s="426"/>
      <c r="I1341" s="426"/>
    </row>
    <row r="1342" spans="3:9" s="9" customFormat="1">
      <c r="C1342" s="426"/>
      <c r="D1342" s="426"/>
      <c r="E1342" s="426"/>
      <c r="F1342" s="426"/>
      <c r="G1342" s="426"/>
      <c r="H1342" s="426"/>
      <c r="I1342" s="426"/>
    </row>
    <row r="1343" spans="3:9" s="9" customFormat="1">
      <c r="C1343" s="426"/>
      <c r="D1343" s="426"/>
      <c r="E1343" s="426"/>
      <c r="F1343" s="426"/>
      <c r="G1343" s="426"/>
      <c r="H1343" s="426"/>
      <c r="I1343" s="426"/>
    </row>
    <row r="1344" spans="3:9" s="9" customFormat="1">
      <c r="C1344" s="426"/>
      <c r="D1344" s="426"/>
      <c r="E1344" s="426"/>
      <c r="F1344" s="426"/>
      <c r="G1344" s="426"/>
      <c r="H1344" s="426"/>
      <c r="I1344" s="426"/>
    </row>
    <row r="1345" spans="3:9" s="9" customFormat="1">
      <c r="C1345" s="426"/>
      <c r="D1345" s="426"/>
      <c r="E1345" s="426"/>
      <c r="F1345" s="426"/>
      <c r="G1345" s="426"/>
      <c r="H1345" s="426"/>
      <c r="I1345" s="426"/>
    </row>
    <row r="1346" spans="3:9" s="9" customFormat="1">
      <c r="C1346" s="426"/>
      <c r="D1346" s="426"/>
      <c r="E1346" s="426"/>
      <c r="F1346" s="426"/>
      <c r="G1346" s="426"/>
      <c r="H1346" s="426"/>
      <c r="I1346" s="426"/>
    </row>
    <row r="1347" spans="3:9" s="9" customFormat="1">
      <c r="C1347" s="426"/>
      <c r="D1347" s="426"/>
      <c r="E1347" s="426"/>
      <c r="F1347" s="426"/>
      <c r="G1347" s="426"/>
      <c r="H1347" s="426"/>
      <c r="I1347" s="426"/>
    </row>
    <row r="1348" spans="3:9" s="9" customFormat="1">
      <c r="C1348" s="426"/>
      <c r="D1348" s="426"/>
      <c r="E1348" s="426"/>
      <c r="F1348" s="426"/>
      <c r="G1348" s="426"/>
      <c r="H1348" s="426"/>
      <c r="I1348" s="426"/>
    </row>
    <row r="1349" spans="3:9" s="9" customFormat="1">
      <c r="C1349" s="426"/>
      <c r="D1349" s="426"/>
      <c r="E1349" s="426"/>
      <c r="F1349" s="426"/>
      <c r="G1349" s="426"/>
      <c r="H1349" s="426"/>
      <c r="I1349" s="426"/>
    </row>
    <row r="1350" spans="3:9" s="9" customFormat="1">
      <c r="C1350" s="426"/>
      <c r="D1350" s="426"/>
      <c r="E1350" s="426"/>
      <c r="F1350" s="426"/>
      <c r="G1350" s="426"/>
      <c r="H1350" s="426"/>
      <c r="I1350" s="426"/>
    </row>
    <row r="1351" spans="3:9" s="9" customFormat="1">
      <c r="C1351" s="426"/>
      <c r="D1351" s="426"/>
      <c r="E1351" s="426"/>
      <c r="F1351" s="426"/>
      <c r="G1351" s="426"/>
      <c r="H1351" s="426"/>
      <c r="I1351" s="426"/>
    </row>
    <row r="1352" spans="3:9" s="9" customFormat="1">
      <c r="C1352" s="426"/>
      <c r="D1352" s="426"/>
      <c r="E1352" s="426"/>
      <c r="F1352" s="426"/>
      <c r="G1352" s="426"/>
      <c r="H1352" s="426"/>
      <c r="I1352" s="426"/>
    </row>
    <row r="1353" spans="3:9" s="9" customFormat="1">
      <c r="C1353" s="426"/>
      <c r="D1353" s="426"/>
      <c r="E1353" s="426"/>
      <c r="F1353" s="426"/>
      <c r="G1353" s="426"/>
      <c r="H1353" s="426"/>
      <c r="I1353" s="426"/>
    </row>
    <row r="1354" spans="3:9" s="9" customFormat="1">
      <c r="C1354" s="426"/>
      <c r="D1354" s="426"/>
      <c r="E1354" s="426"/>
      <c r="F1354" s="426"/>
      <c r="G1354" s="426"/>
      <c r="H1354" s="426"/>
      <c r="I1354" s="426"/>
    </row>
    <row r="1355" spans="3:9" s="9" customFormat="1">
      <c r="C1355" s="426"/>
      <c r="D1355" s="426"/>
      <c r="E1355" s="426"/>
      <c r="F1355" s="426"/>
      <c r="G1355" s="426"/>
      <c r="H1355" s="426"/>
      <c r="I1355" s="426"/>
    </row>
    <row r="1356" spans="3:9" s="9" customFormat="1">
      <c r="C1356" s="426"/>
      <c r="D1356" s="426"/>
      <c r="E1356" s="426"/>
      <c r="F1356" s="426"/>
      <c r="G1356" s="426"/>
      <c r="H1356" s="426"/>
      <c r="I1356" s="426"/>
    </row>
    <row r="1357" spans="3:9" s="9" customFormat="1">
      <c r="C1357" s="426"/>
      <c r="D1357" s="426"/>
      <c r="E1357" s="426"/>
      <c r="F1357" s="426"/>
      <c r="G1357" s="426"/>
      <c r="H1357" s="426"/>
      <c r="I1357" s="426"/>
    </row>
    <row r="1358" spans="3:9" s="9" customFormat="1">
      <c r="C1358" s="426"/>
      <c r="D1358" s="426"/>
      <c r="E1358" s="426"/>
      <c r="F1358" s="426"/>
      <c r="G1358" s="426"/>
      <c r="H1358" s="426"/>
      <c r="I1358" s="426"/>
    </row>
    <row r="1359" spans="3:9" s="9" customFormat="1">
      <c r="C1359" s="426"/>
      <c r="D1359" s="426"/>
      <c r="E1359" s="426"/>
      <c r="F1359" s="426"/>
      <c r="G1359" s="426"/>
      <c r="H1359" s="426"/>
      <c r="I1359" s="426"/>
    </row>
    <row r="1360" spans="3:9" s="9" customFormat="1">
      <c r="C1360" s="426"/>
      <c r="D1360" s="426"/>
      <c r="E1360" s="426"/>
      <c r="F1360" s="426"/>
      <c r="G1360" s="426"/>
      <c r="H1360" s="426"/>
      <c r="I1360" s="426"/>
    </row>
    <row r="1361" spans="3:9" s="9" customFormat="1">
      <c r="C1361" s="426"/>
      <c r="D1361" s="426"/>
      <c r="E1361" s="426"/>
      <c r="F1361" s="426"/>
      <c r="G1361" s="426"/>
      <c r="H1361" s="426"/>
      <c r="I1361" s="426"/>
    </row>
    <row r="1362" spans="3:9" s="9" customFormat="1">
      <c r="C1362" s="426"/>
      <c r="D1362" s="426"/>
      <c r="E1362" s="426"/>
      <c r="F1362" s="426"/>
      <c r="G1362" s="426"/>
      <c r="H1362" s="426"/>
      <c r="I1362" s="426"/>
    </row>
    <row r="1363" spans="3:9" s="9" customFormat="1">
      <c r="C1363" s="426"/>
      <c r="D1363" s="426"/>
      <c r="E1363" s="426"/>
      <c r="F1363" s="426"/>
      <c r="G1363" s="426"/>
      <c r="H1363" s="426"/>
      <c r="I1363" s="426"/>
    </row>
    <row r="1364" spans="3:9" s="9" customFormat="1">
      <c r="C1364" s="426"/>
      <c r="D1364" s="426"/>
      <c r="E1364" s="426"/>
      <c r="F1364" s="426"/>
      <c r="G1364" s="426"/>
      <c r="H1364" s="426"/>
      <c r="I1364" s="426"/>
    </row>
    <row r="1365" spans="3:9" s="9" customFormat="1">
      <c r="C1365" s="426"/>
      <c r="D1365" s="426"/>
      <c r="E1365" s="426"/>
      <c r="F1365" s="426"/>
      <c r="G1365" s="426"/>
      <c r="H1365" s="426"/>
      <c r="I1365" s="426"/>
    </row>
    <row r="1366" spans="3:9" s="9" customFormat="1">
      <c r="C1366" s="426"/>
      <c r="D1366" s="426"/>
      <c r="E1366" s="426"/>
      <c r="F1366" s="426"/>
      <c r="G1366" s="426"/>
      <c r="H1366" s="426"/>
      <c r="I1366" s="426"/>
    </row>
    <row r="1367" spans="3:9" s="9" customFormat="1">
      <c r="C1367" s="426"/>
      <c r="D1367" s="426"/>
      <c r="E1367" s="426"/>
      <c r="F1367" s="426"/>
      <c r="G1367" s="426"/>
      <c r="H1367" s="426"/>
      <c r="I1367" s="426"/>
    </row>
    <row r="1368" spans="3:9" s="9" customFormat="1">
      <c r="C1368" s="426"/>
      <c r="D1368" s="426"/>
      <c r="E1368" s="426"/>
      <c r="F1368" s="426"/>
      <c r="G1368" s="426"/>
      <c r="H1368" s="426"/>
      <c r="I1368" s="426"/>
    </row>
    <row r="1369" spans="3:9" s="9" customFormat="1">
      <c r="C1369" s="426"/>
      <c r="D1369" s="426"/>
      <c r="E1369" s="426"/>
      <c r="F1369" s="426"/>
      <c r="G1369" s="426"/>
      <c r="H1369" s="426"/>
      <c r="I1369" s="426"/>
    </row>
    <row r="1370" spans="3:9" s="9" customFormat="1">
      <c r="C1370" s="426"/>
      <c r="D1370" s="426"/>
      <c r="E1370" s="426"/>
      <c r="F1370" s="426"/>
      <c r="G1370" s="426"/>
      <c r="H1370" s="426"/>
      <c r="I1370" s="426"/>
    </row>
    <row r="1371" spans="3:9" s="9" customFormat="1">
      <c r="C1371" s="426"/>
      <c r="D1371" s="426"/>
      <c r="E1371" s="426"/>
      <c r="F1371" s="426"/>
      <c r="G1371" s="426"/>
      <c r="H1371" s="426"/>
      <c r="I1371" s="426"/>
    </row>
    <row r="1372" spans="3:9" s="9" customFormat="1">
      <c r="C1372" s="426"/>
      <c r="D1372" s="426"/>
      <c r="E1372" s="426"/>
      <c r="F1372" s="426"/>
      <c r="G1372" s="426"/>
      <c r="H1372" s="426"/>
      <c r="I1372" s="426"/>
    </row>
    <row r="1373" spans="3:9" s="9" customFormat="1">
      <c r="C1373" s="426"/>
      <c r="D1373" s="426"/>
      <c r="E1373" s="426"/>
      <c r="F1373" s="426"/>
      <c r="G1373" s="426"/>
      <c r="H1373" s="426"/>
      <c r="I1373" s="426"/>
    </row>
    <row r="1374" spans="3:9" s="9" customFormat="1">
      <c r="C1374" s="426"/>
      <c r="D1374" s="426"/>
      <c r="E1374" s="426"/>
      <c r="F1374" s="426"/>
      <c r="G1374" s="426"/>
      <c r="H1374" s="426"/>
      <c r="I1374" s="426"/>
    </row>
    <row r="1375" spans="3:9" s="9" customFormat="1">
      <c r="C1375" s="426"/>
      <c r="D1375" s="426"/>
      <c r="E1375" s="426"/>
      <c r="F1375" s="426"/>
      <c r="G1375" s="426"/>
      <c r="H1375" s="426"/>
      <c r="I1375" s="426"/>
    </row>
    <row r="1376" spans="3:9" s="9" customFormat="1">
      <c r="C1376" s="426"/>
      <c r="D1376" s="426"/>
      <c r="E1376" s="426"/>
      <c r="F1376" s="426"/>
      <c r="G1376" s="426"/>
      <c r="H1376" s="426"/>
      <c r="I1376" s="426"/>
    </row>
    <row r="1377" spans="3:9" s="9" customFormat="1">
      <c r="C1377" s="426"/>
      <c r="D1377" s="426"/>
      <c r="E1377" s="426"/>
      <c r="F1377" s="426"/>
      <c r="G1377" s="426"/>
      <c r="H1377" s="426"/>
      <c r="I1377" s="426"/>
    </row>
    <row r="1378" spans="3:9" s="9" customFormat="1">
      <c r="C1378" s="426"/>
      <c r="D1378" s="426"/>
      <c r="E1378" s="426"/>
      <c r="F1378" s="426"/>
      <c r="G1378" s="426"/>
      <c r="H1378" s="426"/>
      <c r="I1378" s="426"/>
    </row>
    <row r="1379" spans="3:9" s="9" customFormat="1">
      <c r="C1379" s="426"/>
      <c r="D1379" s="426"/>
      <c r="E1379" s="426"/>
      <c r="F1379" s="426"/>
      <c r="G1379" s="426"/>
      <c r="H1379" s="426"/>
      <c r="I1379" s="426"/>
    </row>
    <row r="1380" spans="3:9" s="9" customFormat="1">
      <c r="C1380" s="426"/>
      <c r="D1380" s="426"/>
      <c r="E1380" s="426"/>
      <c r="F1380" s="426"/>
      <c r="G1380" s="426"/>
      <c r="H1380" s="426"/>
      <c r="I1380" s="426"/>
    </row>
    <row r="1381" spans="3:9" s="9" customFormat="1">
      <c r="C1381" s="426"/>
      <c r="D1381" s="426"/>
      <c r="E1381" s="426"/>
      <c r="F1381" s="426"/>
      <c r="G1381" s="426"/>
      <c r="H1381" s="426"/>
      <c r="I1381" s="426"/>
    </row>
    <row r="1382" spans="3:9" s="9" customFormat="1">
      <c r="C1382" s="426"/>
      <c r="D1382" s="426"/>
      <c r="E1382" s="426"/>
      <c r="F1382" s="426"/>
      <c r="G1382" s="426"/>
      <c r="H1382" s="426"/>
      <c r="I1382" s="426"/>
    </row>
    <row r="1383" spans="3:9" s="9" customFormat="1">
      <c r="C1383" s="426"/>
      <c r="D1383" s="426"/>
      <c r="E1383" s="426"/>
      <c r="F1383" s="426"/>
      <c r="G1383" s="426"/>
      <c r="H1383" s="426"/>
      <c r="I1383" s="426"/>
    </row>
    <row r="1384" spans="3:9" s="9" customFormat="1">
      <c r="C1384" s="426"/>
      <c r="D1384" s="426"/>
      <c r="E1384" s="426"/>
      <c r="F1384" s="426"/>
      <c r="G1384" s="426"/>
      <c r="H1384" s="426"/>
      <c r="I1384" s="426"/>
    </row>
    <row r="1385" spans="3:9" s="9" customFormat="1">
      <c r="C1385" s="426"/>
      <c r="D1385" s="426"/>
      <c r="E1385" s="426"/>
      <c r="F1385" s="426"/>
      <c r="G1385" s="426"/>
      <c r="H1385" s="426"/>
      <c r="I1385" s="426"/>
    </row>
    <row r="1386" spans="3:9" s="9" customFormat="1">
      <c r="C1386" s="426"/>
      <c r="D1386" s="426"/>
      <c r="E1386" s="426"/>
      <c r="F1386" s="426"/>
      <c r="G1386" s="426"/>
      <c r="H1386" s="426"/>
      <c r="I1386" s="426"/>
    </row>
    <row r="1387" spans="3:9" s="9" customFormat="1">
      <c r="C1387" s="426"/>
      <c r="D1387" s="426"/>
      <c r="E1387" s="426"/>
      <c r="F1387" s="426"/>
      <c r="G1387" s="426"/>
      <c r="H1387" s="426"/>
      <c r="I1387" s="426"/>
    </row>
    <row r="1388" spans="3:9" s="9" customFormat="1">
      <c r="C1388" s="426"/>
      <c r="D1388" s="426"/>
      <c r="E1388" s="426"/>
      <c r="F1388" s="426"/>
      <c r="G1388" s="426"/>
      <c r="H1388" s="426"/>
      <c r="I1388" s="426"/>
    </row>
    <row r="1389" spans="3:9" s="9" customFormat="1">
      <c r="C1389" s="426"/>
      <c r="D1389" s="426"/>
      <c r="E1389" s="426"/>
      <c r="F1389" s="426"/>
      <c r="G1389" s="426"/>
      <c r="H1389" s="426"/>
      <c r="I1389" s="426"/>
    </row>
    <row r="1390" spans="3:9" s="9" customFormat="1">
      <c r="C1390" s="426"/>
      <c r="D1390" s="426"/>
      <c r="E1390" s="426"/>
      <c r="F1390" s="426"/>
      <c r="G1390" s="426"/>
      <c r="H1390" s="426"/>
      <c r="I1390" s="426"/>
    </row>
    <row r="1391" spans="3:9" s="9" customFormat="1">
      <c r="C1391" s="426"/>
      <c r="D1391" s="426"/>
      <c r="E1391" s="426"/>
      <c r="F1391" s="426"/>
      <c r="G1391" s="426"/>
      <c r="H1391" s="426"/>
      <c r="I1391" s="426"/>
    </row>
    <row r="1392" spans="3:9" s="9" customFormat="1">
      <c r="C1392" s="426"/>
      <c r="D1392" s="426"/>
      <c r="E1392" s="426"/>
      <c r="F1392" s="426"/>
      <c r="G1392" s="426"/>
      <c r="H1392" s="426"/>
      <c r="I1392" s="426"/>
    </row>
    <row r="1393" spans="3:9" s="9" customFormat="1">
      <c r="C1393" s="426"/>
      <c r="D1393" s="426"/>
      <c r="E1393" s="426"/>
      <c r="F1393" s="426"/>
      <c r="G1393" s="426"/>
      <c r="H1393" s="426"/>
      <c r="I1393" s="426"/>
    </row>
    <row r="1394" spans="3:9" s="9" customFormat="1">
      <c r="C1394" s="426"/>
      <c r="D1394" s="426"/>
      <c r="E1394" s="426"/>
      <c r="F1394" s="426"/>
      <c r="G1394" s="426"/>
      <c r="H1394" s="426"/>
      <c r="I1394" s="426"/>
    </row>
    <row r="1395" spans="3:9" s="9" customFormat="1">
      <c r="C1395" s="426"/>
      <c r="D1395" s="426"/>
      <c r="E1395" s="426"/>
      <c r="F1395" s="426"/>
      <c r="G1395" s="426"/>
      <c r="H1395" s="426"/>
      <c r="I1395" s="426"/>
    </row>
    <row r="1396" spans="3:9" s="9" customFormat="1">
      <c r="C1396" s="426"/>
      <c r="D1396" s="426"/>
      <c r="E1396" s="426"/>
      <c r="F1396" s="426"/>
      <c r="G1396" s="426"/>
      <c r="H1396" s="426"/>
      <c r="I1396" s="426"/>
    </row>
    <row r="1397" spans="3:9" s="9" customFormat="1">
      <c r="C1397" s="426"/>
      <c r="D1397" s="426"/>
      <c r="E1397" s="426"/>
      <c r="F1397" s="426"/>
      <c r="G1397" s="426"/>
      <c r="H1397" s="426"/>
      <c r="I1397" s="426"/>
    </row>
    <row r="1398" spans="3:9" s="9" customFormat="1">
      <c r="C1398" s="426"/>
      <c r="D1398" s="426"/>
      <c r="E1398" s="426"/>
      <c r="F1398" s="426"/>
      <c r="G1398" s="426"/>
      <c r="H1398" s="426"/>
      <c r="I1398" s="426"/>
    </row>
    <row r="1399" spans="3:9" s="9" customFormat="1">
      <c r="C1399" s="426"/>
      <c r="D1399" s="426"/>
      <c r="E1399" s="426"/>
      <c r="F1399" s="426"/>
      <c r="G1399" s="426"/>
      <c r="H1399" s="426"/>
      <c r="I1399" s="426"/>
    </row>
    <row r="1400" spans="3:9" s="9" customFormat="1">
      <c r="C1400" s="426"/>
      <c r="D1400" s="426"/>
      <c r="E1400" s="426"/>
      <c r="F1400" s="426"/>
      <c r="G1400" s="426"/>
      <c r="H1400" s="426"/>
      <c r="I1400" s="426"/>
    </row>
    <row r="1401" spans="3:9" s="9" customFormat="1">
      <c r="C1401" s="426"/>
      <c r="D1401" s="426"/>
      <c r="E1401" s="426"/>
      <c r="F1401" s="426"/>
      <c r="G1401" s="426"/>
      <c r="H1401" s="426"/>
      <c r="I1401" s="426"/>
    </row>
    <row r="1402" spans="3:9" s="9" customFormat="1">
      <c r="C1402" s="426"/>
      <c r="D1402" s="426"/>
      <c r="E1402" s="426"/>
      <c r="F1402" s="426"/>
      <c r="G1402" s="426"/>
      <c r="H1402" s="426"/>
      <c r="I1402" s="426"/>
    </row>
    <row r="1403" spans="3:9" s="9" customFormat="1">
      <c r="C1403" s="426"/>
      <c r="D1403" s="426"/>
      <c r="E1403" s="426"/>
      <c r="F1403" s="426"/>
      <c r="G1403" s="426"/>
      <c r="H1403" s="426"/>
      <c r="I1403" s="426"/>
    </row>
    <row r="1404" spans="3:9" s="9" customFormat="1">
      <c r="C1404" s="426"/>
      <c r="D1404" s="426"/>
      <c r="E1404" s="426"/>
      <c r="F1404" s="426"/>
      <c r="G1404" s="426"/>
      <c r="H1404" s="426"/>
      <c r="I1404" s="426"/>
    </row>
    <row r="1405" spans="3:9" s="9" customFormat="1">
      <c r="C1405" s="426"/>
      <c r="D1405" s="426"/>
      <c r="E1405" s="426"/>
      <c r="F1405" s="426"/>
      <c r="G1405" s="426"/>
      <c r="H1405" s="426"/>
      <c r="I1405" s="426"/>
    </row>
    <row r="1406" spans="3:9" s="9" customFormat="1">
      <c r="C1406" s="426"/>
      <c r="D1406" s="426"/>
      <c r="E1406" s="426"/>
      <c r="F1406" s="426"/>
      <c r="G1406" s="426"/>
      <c r="H1406" s="426"/>
      <c r="I1406" s="426"/>
    </row>
    <row r="1407" spans="3:9" s="9" customFormat="1">
      <c r="C1407" s="426"/>
      <c r="D1407" s="426"/>
      <c r="E1407" s="426"/>
      <c r="F1407" s="426"/>
      <c r="G1407" s="426"/>
      <c r="H1407" s="426"/>
      <c r="I1407" s="426"/>
    </row>
    <row r="1408" spans="3:9" s="9" customFormat="1">
      <c r="C1408" s="426"/>
      <c r="D1408" s="426"/>
      <c r="E1408" s="426"/>
      <c r="F1408" s="426"/>
      <c r="G1408" s="426"/>
      <c r="H1408" s="426"/>
      <c r="I1408" s="426"/>
    </row>
    <row r="1409" spans="3:9" s="9" customFormat="1">
      <c r="C1409" s="426"/>
      <c r="D1409" s="426"/>
      <c r="E1409" s="426"/>
      <c r="F1409" s="426"/>
      <c r="G1409" s="426"/>
      <c r="H1409" s="426"/>
      <c r="I1409" s="426"/>
    </row>
    <row r="1410" spans="3:9" s="9" customFormat="1">
      <c r="C1410" s="426"/>
      <c r="D1410" s="426"/>
      <c r="E1410" s="426"/>
      <c r="F1410" s="426"/>
      <c r="G1410" s="426"/>
      <c r="H1410" s="426"/>
      <c r="I1410" s="426"/>
    </row>
    <row r="1411" spans="3:9" s="9" customFormat="1">
      <c r="C1411" s="426"/>
      <c r="D1411" s="426"/>
      <c r="E1411" s="426"/>
      <c r="F1411" s="426"/>
      <c r="G1411" s="426"/>
      <c r="H1411" s="426"/>
      <c r="I1411" s="426"/>
    </row>
    <row r="1412" spans="3:9" s="9" customFormat="1">
      <c r="C1412" s="426"/>
      <c r="D1412" s="426"/>
      <c r="E1412" s="426"/>
      <c r="F1412" s="426"/>
      <c r="G1412" s="426"/>
      <c r="H1412" s="426"/>
      <c r="I1412" s="426"/>
    </row>
    <row r="1413" spans="3:9" s="9" customFormat="1">
      <c r="C1413" s="426"/>
      <c r="D1413" s="426"/>
      <c r="E1413" s="426"/>
      <c r="F1413" s="426"/>
      <c r="G1413" s="426"/>
      <c r="H1413" s="426"/>
      <c r="I1413" s="426"/>
    </row>
    <row r="1414" spans="3:9" s="9" customFormat="1">
      <c r="C1414" s="426"/>
      <c r="D1414" s="426"/>
      <c r="E1414" s="426"/>
      <c r="F1414" s="426"/>
      <c r="G1414" s="426"/>
      <c r="H1414" s="426"/>
      <c r="I1414" s="426"/>
    </row>
    <row r="1415" spans="3:9" s="9" customFormat="1">
      <c r="C1415" s="426"/>
      <c r="D1415" s="426"/>
      <c r="E1415" s="426"/>
      <c r="F1415" s="426"/>
      <c r="G1415" s="426"/>
      <c r="H1415" s="426"/>
      <c r="I1415" s="426"/>
    </row>
    <row r="1416" spans="3:9" s="9" customFormat="1">
      <c r="C1416" s="426"/>
      <c r="D1416" s="426"/>
      <c r="E1416" s="426"/>
      <c r="F1416" s="426"/>
      <c r="G1416" s="426"/>
      <c r="H1416" s="426"/>
      <c r="I1416" s="426"/>
    </row>
    <row r="1417" spans="3:9" s="9" customFormat="1">
      <c r="C1417" s="426"/>
      <c r="D1417" s="426"/>
      <c r="E1417" s="426"/>
      <c r="F1417" s="426"/>
      <c r="G1417" s="426"/>
      <c r="H1417" s="426"/>
      <c r="I1417" s="426"/>
    </row>
    <row r="1418" spans="3:9" s="9" customFormat="1">
      <c r="C1418" s="426"/>
      <c r="D1418" s="426"/>
      <c r="E1418" s="426"/>
      <c r="F1418" s="426"/>
      <c r="G1418" s="426"/>
      <c r="H1418" s="426"/>
      <c r="I1418" s="426"/>
    </row>
    <row r="1419" spans="3:9" s="9" customFormat="1">
      <c r="C1419" s="426"/>
      <c r="D1419" s="426"/>
      <c r="E1419" s="426"/>
      <c r="F1419" s="426"/>
      <c r="G1419" s="426"/>
      <c r="H1419" s="426"/>
      <c r="I1419" s="426"/>
    </row>
    <row r="1420" spans="3:9" s="9" customFormat="1">
      <c r="C1420" s="426"/>
      <c r="D1420" s="426"/>
      <c r="E1420" s="426"/>
      <c r="F1420" s="426"/>
      <c r="G1420" s="426"/>
      <c r="H1420" s="426"/>
      <c r="I1420" s="426"/>
    </row>
    <row r="1421" spans="3:9" s="9" customFormat="1">
      <c r="C1421" s="426"/>
      <c r="D1421" s="426"/>
      <c r="E1421" s="426"/>
      <c r="F1421" s="426"/>
      <c r="G1421" s="426"/>
      <c r="H1421" s="426"/>
      <c r="I1421" s="426"/>
    </row>
    <row r="1422" spans="3:9" s="9" customFormat="1">
      <c r="C1422" s="426"/>
      <c r="D1422" s="426"/>
      <c r="E1422" s="426"/>
      <c r="F1422" s="426"/>
      <c r="G1422" s="426"/>
      <c r="H1422" s="426"/>
      <c r="I1422" s="426"/>
    </row>
    <row r="1423" spans="3:9" s="9" customFormat="1">
      <c r="C1423" s="426"/>
      <c r="D1423" s="426"/>
      <c r="E1423" s="426"/>
      <c r="F1423" s="426"/>
      <c r="G1423" s="426"/>
      <c r="H1423" s="426"/>
      <c r="I1423" s="426"/>
    </row>
    <row r="1424" spans="3:9" s="9" customFormat="1">
      <c r="C1424" s="426"/>
      <c r="D1424" s="426"/>
      <c r="E1424" s="426"/>
      <c r="F1424" s="426"/>
      <c r="G1424" s="426"/>
      <c r="H1424" s="426"/>
      <c r="I1424" s="426"/>
    </row>
    <row r="1425" spans="3:9" s="9" customFormat="1">
      <c r="C1425" s="426"/>
      <c r="D1425" s="426"/>
      <c r="E1425" s="426"/>
      <c r="F1425" s="426"/>
      <c r="G1425" s="426"/>
      <c r="H1425" s="426"/>
      <c r="I1425" s="426"/>
    </row>
    <row r="1426" spans="3:9" s="9" customFormat="1">
      <c r="C1426" s="426"/>
      <c r="D1426" s="426"/>
      <c r="E1426" s="426"/>
      <c r="F1426" s="426"/>
      <c r="G1426" s="426"/>
      <c r="H1426" s="426"/>
      <c r="I1426" s="426"/>
    </row>
    <row r="1427" spans="3:9" s="9" customFormat="1">
      <c r="C1427" s="426"/>
      <c r="D1427" s="426"/>
      <c r="E1427" s="426"/>
      <c r="F1427" s="426"/>
      <c r="G1427" s="426"/>
      <c r="H1427" s="426"/>
      <c r="I1427" s="426"/>
    </row>
    <row r="1428" spans="3:9" s="9" customFormat="1">
      <c r="C1428" s="426"/>
      <c r="D1428" s="426"/>
      <c r="E1428" s="426"/>
      <c r="F1428" s="426"/>
      <c r="G1428" s="426"/>
      <c r="H1428" s="426"/>
      <c r="I1428" s="426"/>
    </row>
    <row r="1429" spans="3:9" s="9" customFormat="1">
      <c r="C1429" s="426"/>
      <c r="D1429" s="426"/>
      <c r="E1429" s="426"/>
      <c r="F1429" s="426"/>
      <c r="G1429" s="426"/>
      <c r="H1429" s="426"/>
      <c r="I1429" s="426"/>
    </row>
    <row r="1430" spans="3:9" s="9" customFormat="1">
      <c r="C1430" s="426"/>
      <c r="D1430" s="426"/>
      <c r="E1430" s="426"/>
      <c r="F1430" s="426"/>
      <c r="G1430" s="426"/>
      <c r="H1430" s="426"/>
      <c r="I1430" s="426"/>
    </row>
    <row r="1431" spans="3:9" s="9" customFormat="1">
      <c r="C1431" s="426"/>
      <c r="D1431" s="426"/>
      <c r="E1431" s="426"/>
      <c r="F1431" s="426"/>
      <c r="G1431" s="426"/>
      <c r="H1431" s="426"/>
      <c r="I1431" s="426"/>
    </row>
    <row r="1432" spans="3:9" s="9" customFormat="1">
      <c r="C1432" s="426"/>
      <c r="D1432" s="426"/>
      <c r="E1432" s="426"/>
      <c r="F1432" s="426"/>
      <c r="G1432" s="426"/>
      <c r="H1432" s="426"/>
      <c r="I1432" s="426"/>
    </row>
    <row r="1433" spans="3:9" s="9" customFormat="1">
      <c r="C1433" s="426"/>
      <c r="D1433" s="426"/>
      <c r="E1433" s="426"/>
      <c r="F1433" s="426"/>
      <c r="G1433" s="426"/>
      <c r="H1433" s="426"/>
      <c r="I1433" s="426"/>
    </row>
    <row r="1434" spans="3:9" s="9" customFormat="1">
      <c r="C1434" s="426"/>
      <c r="D1434" s="426"/>
      <c r="E1434" s="426"/>
      <c r="F1434" s="426"/>
      <c r="G1434" s="426"/>
      <c r="H1434" s="426"/>
      <c r="I1434" s="426"/>
    </row>
    <row r="1435" spans="3:9" s="9" customFormat="1">
      <c r="C1435" s="426"/>
      <c r="D1435" s="426"/>
      <c r="E1435" s="426"/>
      <c r="F1435" s="426"/>
      <c r="G1435" s="426"/>
      <c r="H1435" s="426"/>
      <c r="I1435" s="426"/>
    </row>
    <row r="1436" spans="3:9" s="9" customFormat="1">
      <c r="C1436" s="426"/>
      <c r="D1436" s="426"/>
      <c r="E1436" s="426"/>
      <c r="F1436" s="426"/>
      <c r="G1436" s="426"/>
      <c r="H1436" s="426"/>
      <c r="I1436" s="426"/>
    </row>
    <row r="1437" spans="3:9" s="9" customFormat="1">
      <c r="C1437" s="426"/>
      <c r="D1437" s="426"/>
      <c r="E1437" s="426"/>
      <c r="F1437" s="426"/>
      <c r="G1437" s="426"/>
      <c r="H1437" s="426"/>
      <c r="I1437" s="426"/>
    </row>
    <row r="1438" spans="3:9" s="9" customFormat="1">
      <c r="C1438" s="426"/>
      <c r="D1438" s="426"/>
      <c r="E1438" s="426"/>
      <c r="F1438" s="426"/>
      <c r="G1438" s="426"/>
      <c r="H1438" s="426"/>
      <c r="I1438" s="426"/>
    </row>
    <row r="1439" spans="3:9" s="9" customFormat="1">
      <c r="C1439" s="426"/>
      <c r="D1439" s="426"/>
      <c r="E1439" s="426"/>
      <c r="F1439" s="426"/>
      <c r="G1439" s="426"/>
      <c r="H1439" s="426"/>
      <c r="I1439" s="426"/>
    </row>
    <row r="1440" spans="3:9" s="9" customFormat="1">
      <c r="C1440" s="426"/>
      <c r="D1440" s="426"/>
      <c r="E1440" s="426"/>
      <c r="F1440" s="426"/>
      <c r="G1440" s="426"/>
      <c r="H1440" s="426"/>
      <c r="I1440" s="426"/>
    </row>
    <row r="1441" spans="3:9" s="9" customFormat="1">
      <c r="C1441" s="426"/>
      <c r="D1441" s="426"/>
      <c r="E1441" s="426"/>
      <c r="F1441" s="426"/>
      <c r="G1441" s="426"/>
      <c r="H1441" s="426"/>
      <c r="I1441" s="426"/>
    </row>
    <row r="1442" spans="3:9" s="9" customFormat="1">
      <c r="C1442" s="426"/>
      <c r="D1442" s="426"/>
      <c r="E1442" s="426"/>
      <c r="F1442" s="426"/>
      <c r="G1442" s="426"/>
      <c r="H1442" s="426"/>
      <c r="I1442" s="426"/>
    </row>
    <row r="1443" spans="3:9" s="9" customFormat="1">
      <c r="C1443" s="426"/>
      <c r="D1443" s="426"/>
      <c r="E1443" s="426"/>
      <c r="F1443" s="426"/>
      <c r="G1443" s="426"/>
      <c r="H1443" s="426"/>
      <c r="I1443" s="426"/>
    </row>
    <row r="1444" spans="3:9" s="9" customFormat="1">
      <c r="C1444" s="426"/>
      <c r="D1444" s="426"/>
      <c r="E1444" s="426"/>
      <c r="F1444" s="426"/>
      <c r="G1444" s="426"/>
      <c r="H1444" s="426"/>
      <c r="I1444" s="426"/>
    </row>
    <row r="1445" spans="3:9" s="9" customFormat="1">
      <c r="C1445" s="426"/>
      <c r="D1445" s="426"/>
      <c r="E1445" s="426"/>
      <c r="F1445" s="426"/>
      <c r="G1445" s="426"/>
      <c r="H1445" s="426"/>
      <c r="I1445" s="426"/>
    </row>
    <row r="1446" spans="3:9" s="9" customFormat="1">
      <c r="C1446" s="426"/>
      <c r="D1446" s="426"/>
      <c r="E1446" s="426"/>
      <c r="F1446" s="426"/>
      <c r="G1446" s="426"/>
      <c r="H1446" s="426"/>
      <c r="I1446" s="426"/>
    </row>
    <row r="1447" spans="3:9" s="9" customFormat="1">
      <c r="C1447" s="426"/>
      <c r="D1447" s="426"/>
      <c r="E1447" s="426"/>
      <c r="F1447" s="426"/>
      <c r="G1447" s="426"/>
      <c r="H1447" s="426"/>
      <c r="I1447" s="426"/>
    </row>
    <row r="1448" spans="3:9" s="9" customFormat="1">
      <c r="C1448" s="426"/>
      <c r="D1448" s="426"/>
      <c r="E1448" s="426"/>
      <c r="F1448" s="426"/>
      <c r="G1448" s="426"/>
      <c r="H1448" s="426"/>
      <c r="I1448" s="426"/>
    </row>
    <row r="1449" spans="3:9" s="9" customFormat="1">
      <c r="C1449" s="426"/>
      <c r="D1449" s="426"/>
      <c r="E1449" s="426"/>
      <c r="F1449" s="426"/>
      <c r="G1449" s="426"/>
      <c r="H1449" s="426"/>
      <c r="I1449" s="426"/>
    </row>
    <row r="1450" spans="3:9" s="9" customFormat="1">
      <c r="C1450" s="426"/>
      <c r="D1450" s="426"/>
      <c r="E1450" s="426"/>
      <c r="F1450" s="426"/>
      <c r="G1450" s="426"/>
      <c r="H1450" s="426"/>
      <c r="I1450" s="426"/>
    </row>
    <row r="1451" spans="3:9" s="9" customFormat="1">
      <c r="C1451" s="426"/>
      <c r="D1451" s="426"/>
      <c r="E1451" s="426"/>
      <c r="F1451" s="426"/>
      <c r="G1451" s="426"/>
      <c r="H1451" s="426"/>
      <c r="I1451" s="426"/>
    </row>
    <row r="1452" spans="3:9" s="9" customFormat="1">
      <c r="C1452" s="426"/>
      <c r="D1452" s="426"/>
      <c r="E1452" s="426"/>
      <c r="F1452" s="426"/>
      <c r="G1452" s="426"/>
      <c r="H1452" s="426"/>
      <c r="I1452" s="426"/>
    </row>
    <row r="1453" spans="3:9" s="9" customFormat="1">
      <c r="C1453" s="426"/>
      <c r="D1453" s="426"/>
      <c r="E1453" s="426"/>
      <c r="F1453" s="426"/>
      <c r="G1453" s="426"/>
      <c r="H1453" s="426"/>
      <c r="I1453" s="426"/>
    </row>
    <row r="1454" spans="3:9" s="9" customFormat="1">
      <c r="C1454" s="426"/>
      <c r="D1454" s="426"/>
      <c r="E1454" s="426"/>
      <c r="F1454" s="426"/>
      <c r="G1454" s="426"/>
      <c r="H1454" s="426"/>
      <c r="I1454" s="426"/>
    </row>
    <row r="1455" spans="3:9" s="9" customFormat="1">
      <c r="C1455" s="426"/>
      <c r="D1455" s="426"/>
      <c r="E1455" s="426"/>
      <c r="F1455" s="426"/>
      <c r="G1455" s="426"/>
      <c r="H1455" s="426"/>
      <c r="I1455" s="426"/>
    </row>
    <row r="1456" spans="3:9" s="9" customFormat="1">
      <c r="C1456" s="426"/>
      <c r="D1456" s="426"/>
      <c r="E1456" s="426"/>
      <c r="F1456" s="426"/>
      <c r="G1456" s="426"/>
      <c r="H1456" s="426"/>
      <c r="I1456" s="426"/>
    </row>
    <row r="1457" spans="3:9" s="9" customFormat="1">
      <c r="C1457" s="426"/>
      <c r="D1457" s="426"/>
      <c r="E1457" s="426"/>
      <c r="F1457" s="426"/>
      <c r="G1457" s="426"/>
      <c r="H1457" s="426"/>
      <c r="I1457" s="426"/>
    </row>
    <row r="1458" spans="3:9" s="9" customFormat="1">
      <c r="C1458" s="426"/>
      <c r="D1458" s="426"/>
      <c r="E1458" s="426"/>
      <c r="F1458" s="426"/>
      <c r="G1458" s="426"/>
      <c r="H1458" s="426"/>
      <c r="I1458" s="426"/>
    </row>
    <row r="1459" spans="3:9" s="9" customFormat="1">
      <c r="C1459" s="426"/>
      <c r="D1459" s="426"/>
      <c r="E1459" s="426"/>
      <c r="F1459" s="426"/>
      <c r="G1459" s="426"/>
      <c r="H1459" s="426"/>
      <c r="I1459" s="426"/>
    </row>
    <row r="1460" spans="3:9" s="9" customFormat="1">
      <c r="C1460" s="426"/>
      <c r="D1460" s="426"/>
      <c r="E1460" s="426"/>
      <c r="F1460" s="426"/>
      <c r="G1460" s="426"/>
      <c r="H1460" s="426"/>
      <c r="I1460" s="426"/>
    </row>
    <row r="1461" spans="3:9" s="9" customFormat="1">
      <c r="C1461" s="426"/>
      <c r="D1461" s="426"/>
      <c r="E1461" s="426"/>
      <c r="F1461" s="426"/>
      <c r="G1461" s="426"/>
      <c r="H1461" s="426"/>
      <c r="I1461" s="426"/>
    </row>
    <row r="1462" spans="3:9" s="9" customFormat="1">
      <c r="C1462" s="426"/>
      <c r="D1462" s="426"/>
      <c r="E1462" s="426"/>
      <c r="F1462" s="426"/>
      <c r="G1462" s="426"/>
      <c r="H1462" s="426"/>
      <c r="I1462" s="426"/>
    </row>
    <row r="1463" spans="3:9" s="9" customFormat="1">
      <c r="C1463" s="426"/>
      <c r="D1463" s="426"/>
      <c r="E1463" s="426"/>
      <c r="F1463" s="426"/>
      <c r="G1463" s="426"/>
      <c r="H1463" s="426"/>
      <c r="I1463" s="426"/>
    </row>
    <row r="1464" spans="3:9" s="9" customFormat="1">
      <c r="C1464" s="426"/>
      <c r="D1464" s="426"/>
      <c r="E1464" s="426"/>
      <c r="F1464" s="426"/>
      <c r="G1464" s="426"/>
      <c r="H1464" s="426"/>
      <c r="I1464" s="426"/>
    </row>
    <row r="1465" spans="3:9" s="9" customFormat="1">
      <c r="C1465" s="426"/>
      <c r="D1465" s="426"/>
      <c r="E1465" s="426"/>
      <c r="F1465" s="426"/>
      <c r="G1465" s="426"/>
      <c r="H1465" s="426"/>
      <c r="I1465" s="426"/>
    </row>
    <row r="1466" spans="3:9" s="9" customFormat="1">
      <c r="C1466" s="426"/>
      <c r="D1466" s="426"/>
      <c r="E1466" s="426"/>
      <c r="F1466" s="426"/>
      <c r="G1466" s="426"/>
      <c r="H1466" s="426"/>
      <c r="I1466" s="426"/>
    </row>
    <row r="1467" spans="3:9" s="9" customFormat="1">
      <c r="C1467" s="426"/>
      <c r="D1467" s="426"/>
      <c r="E1467" s="426"/>
      <c r="F1467" s="426"/>
      <c r="G1467" s="426"/>
      <c r="H1467" s="426"/>
      <c r="I1467" s="426"/>
    </row>
    <row r="1468" spans="3:9" s="9" customFormat="1">
      <c r="C1468" s="426"/>
      <c r="D1468" s="426"/>
      <c r="E1468" s="426"/>
      <c r="F1468" s="426"/>
      <c r="G1468" s="426"/>
      <c r="H1468" s="426"/>
      <c r="I1468" s="426"/>
    </row>
    <row r="1469" spans="3:9" s="9" customFormat="1">
      <c r="C1469" s="426"/>
      <c r="D1469" s="426"/>
      <c r="E1469" s="426"/>
      <c r="F1469" s="426"/>
      <c r="G1469" s="426"/>
      <c r="H1469" s="426"/>
      <c r="I1469" s="426"/>
    </row>
    <row r="1470" spans="3:9" s="9" customFormat="1">
      <c r="C1470" s="426"/>
      <c r="D1470" s="426"/>
      <c r="E1470" s="426"/>
      <c r="F1470" s="426"/>
      <c r="G1470" s="426"/>
      <c r="H1470" s="426"/>
      <c r="I1470" s="426"/>
    </row>
    <row r="1471" spans="3:9" s="9" customFormat="1">
      <c r="C1471" s="426"/>
      <c r="D1471" s="426"/>
      <c r="E1471" s="426"/>
      <c r="F1471" s="426"/>
      <c r="G1471" s="426"/>
      <c r="H1471" s="426"/>
      <c r="I1471" s="426"/>
    </row>
    <row r="1472" spans="3:9" s="9" customFormat="1">
      <c r="C1472" s="426"/>
      <c r="D1472" s="426"/>
      <c r="E1472" s="426"/>
      <c r="F1472" s="426"/>
      <c r="G1472" s="426"/>
      <c r="H1472" s="426"/>
      <c r="I1472" s="426"/>
    </row>
    <row r="1473" spans="3:9" s="9" customFormat="1">
      <c r="C1473" s="426"/>
      <c r="D1473" s="426"/>
      <c r="E1473" s="426"/>
      <c r="F1473" s="426"/>
      <c r="G1473" s="426"/>
      <c r="H1473" s="426"/>
      <c r="I1473" s="426"/>
    </row>
    <row r="1474" spans="3:9" s="9" customFormat="1">
      <c r="C1474" s="426"/>
      <c r="D1474" s="426"/>
      <c r="E1474" s="426"/>
      <c r="F1474" s="426"/>
      <c r="G1474" s="426"/>
      <c r="H1474" s="426"/>
      <c r="I1474" s="426"/>
    </row>
    <row r="1475" spans="3:9" s="9" customFormat="1">
      <c r="C1475" s="426"/>
      <c r="D1475" s="426"/>
      <c r="E1475" s="426"/>
      <c r="F1475" s="426"/>
      <c r="G1475" s="426"/>
      <c r="H1475" s="426"/>
      <c r="I1475" s="426"/>
    </row>
    <row r="1476" spans="3:9" s="9" customFormat="1">
      <c r="C1476" s="426"/>
      <c r="D1476" s="426"/>
      <c r="E1476" s="426"/>
      <c r="F1476" s="426"/>
      <c r="G1476" s="426"/>
      <c r="H1476" s="426"/>
      <c r="I1476" s="426"/>
    </row>
    <row r="1477" spans="3:9" s="9" customFormat="1">
      <c r="C1477" s="426"/>
      <c r="D1477" s="426"/>
      <c r="E1477" s="426"/>
      <c r="F1477" s="426"/>
      <c r="G1477" s="426"/>
      <c r="H1477" s="426"/>
      <c r="I1477" s="426"/>
    </row>
    <row r="1478" spans="3:9" s="9" customFormat="1">
      <c r="C1478" s="426"/>
      <c r="D1478" s="426"/>
      <c r="E1478" s="426"/>
      <c r="F1478" s="426"/>
      <c r="G1478" s="426"/>
      <c r="H1478" s="426"/>
      <c r="I1478" s="426"/>
    </row>
    <row r="1479" spans="3:9" s="9" customFormat="1">
      <c r="C1479" s="426"/>
      <c r="D1479" s="426"/>
      <c r="E1479" s="426"/>
      <c r="F1479" s="426"/>
      <c r="G1479" s="426"/>
      <c r="H1479" s="426"/>
      <c r="I1479" s="426"/>
    </row>
    <row r="1480" spans="3:9" s="9" customFormat="1">
      <c r="C1480" s="426"/>
      <c r="D1480" s="426"/>
      <c r="E1480" s="426"/>
      <c r="F1480" s="426"/>
      <c r="G1480" s="426"/>
      <c r="H1480" s="426"/>
      <c r="I1480" s="426"/>
    </row>
    <row r="1481" spans="3:9" s="9" customFormat="1">
      <c r="C1481" s="426"/>
      <c r="D1481" s="426"/>
      <c r="E1481" s="426"/>
      <c r="F1481" s="426"/>
      <c r="G1481" s="426"/>
      <c r="H1481" s="426"/>
      <c r="I1481" s="426"/>
    </row>
    <row r="1482" spans="3:9" s="9" customFormat="1">
      <c r="C1482" s="426"/>
      <c r="D1482" s="426"/>
      <c r="E1482" s="426"/>
      <c r="F1482" s="426"/>
      <c r="G1482" s="426"/>
      <c r="H1482" s="426"/>
      <c r="I1482" s="426"/>
    </row>
    <row r="1483" spans="3:9" s="9" customFormat="1">
      <c r="C1483" s="426"/>
      <c r="D1483" s="426"/>
      <c r="E1483" s="426"/>
      <c r="F1483" s="426"/>
      <c r="G1483" s="426"/>
      <c r="H1483" s="426"/>
      <c r="I1483" s="426"/>
    </row>
    <row r="1484" spans="3:9" s="9" customFormat="1">
      <c r="C1484" s="426"/>
      <c r="D1484" s="426"/>
      <c r="E1484" s="426"/>
      <c r="F1484" s="426"/>
      <c r="G1484" s="426"/>
      <c r="H1484" s="426"/>
      <c r="I1484" s="426"/>
    </row>
    <row r="1485" spans="3:9" s="9" customFormat="1">
      <c r="C1485" s="426"/>
      <c r="D1485" s="426"/>
      <c r="E1485" s="426"/>
      <c r="F1485" s="426"/>
      <c r="G1485" s="426"/>
      <c r="H1485" s="426"/>
      <c r="I1485" s="426"/>
    </row>
    <row r="1486" spans="3:9" s="9" customFormat="1">
      <c r="C1486" s="426"/>
      <c r="D1486" s="426"/>
      <c r="E1486" s="426"/>
      <c r="F1486" s="426"/>
      <c r="G1486" s="426"/>
      <c r="H1486" s="426"/>
      <c r="I1486" s="426"/>
    </row>
    <row r="1487" spans="3:9" s="9" customFormat="1">
      <c r="C1487" s="426"/>
      <c r="D1487" s="426"/>
      <c r="E1487" s="426"/>
      <c r="F1487" s="426"/>
      <c r="G1487" s="426"/>
      <c r="H1487" s="426"/>
      <c r="I1487" s="426"/>
    </row>
    <row r="1488" spans="3:9" s="9" customFormat="1">
      <c r="C1488" s="426"/>
      <c r="D1488" s="426"/>
      <c r="E1488" s="426"/>
      <c r="F1488" s="426"/>
      <c r="G1488" s="426"/>
      <c r="H1488" s="426"/>
      <c r="I1488" s="426"/>
    </row>
    <row r="1489" spans="3:9" s="9" customFormat="1">
      <c r="C1489" s="426"/>
      <c r="D1489" s="426"/>
      <c r="E1489" s="426"/>
      <c r="F1489" s="426"/>
      <c r="G1489" s="426"/>
      <c r="H1489" s="426"/>
      <c r="I1489" s="426"/>
    </row>
    <row r="1490" spans="3:9" s="9" customFormat="1">
      <c r="C1490" s="426"/>
      <c r="D1490" s="426"/>
      <c r="E1490" s="426"/>
      <c r="F1490" s="426"/>
      <c r="G1490" s="426"/>
      <c r="H1490" s="426"/>
      <c r="I1490" s="426"/>
    </row>
    <row r="1491" spans="3:9" s="9" customFormat="1">
      <c r="C1491" s="426"/>
      <c r="D1491" s="426"/>
      <c r="E1491" s="426"/>
      <c r="F1491" s="426"/>
      <c r="G1491" s="426"/>
      <c r="H1491" s="426"/>
      <c r="I1491" s="426"/>
    </row>
    <row r="1492" spans="3:9" s="9" customFormat="1">
      <c r="C1492" s="426"/>
      <c r="D1492" s="426"/>
      <c r="E1492" s="426"/>
      <c r="F1492" s="426"/>
      <c r="G1492" s="426"/>
      <c r="H1492" s="426"/>
      <c r="I1492" s="426"/>
    </row>
    <row r="1493" spans="3:9" s="9" customFormat="1">
      <c r="C1493" s="426"/>
      <c r="D1493" s="426"/>
      <c r="E1493" s="426"/>
      <c r="F1493" s="426"/>
      <c r="G1493" s="426"/>
      <c r="H1493" s="426"/>
      <c r="I1493" s="426"/>
    </row>
    <row r="1494" spans="3:9" s="9" customFormat="1">
      <c r="C1494" s="426"/>
      <c r="D1494" s="426"/>
      <c r="E1494" s="426"/>
      <c r="F1494" s="426"/>
      <c r="G1494" s="426"/>
      <c r="H1494" s="426"/>
      <c r="I1494" s="426"/>
    </row>
    <row r="1495" spans="3:9" s="9" customFormat="1">
      <c r="C1495" s="426"/>
      <c r="D1495" s="426"/>
      <c r="E1495" s="426"/>
      <c r="F1495" s="426"/>
      <c r="G1495" s="426"/>
      <c r="H1495" s="426"/>
      <c r="I1495" s="426"/>
    </row>
    <row r="1496" spans="3:9" s="9" customFormat="1">
      <c r="C1496" s="426"/>
      <c r="D1496" s="426"/>
      <c r="E1496" s="426"/>
      <c r="F1496" s="426"/>
      <c r="G1496" s="426"/>
      <c r="H1496" s="426"/>
      <c r="I1496" s="426"/>
    </row>
    <row r="1497" spans="3:9" s="9" customFormat="1">
      <c r="C1497" s="426"/>
      <c r="D1497" s="426"/>
      <c r="E1497" s="426"/>
      <c r="F1497" s="426"/>
      <c r="G1497" s="426"/>
      <c r="H1497" s="426"/>
      <c r="I1497" s="426"/>
    </row>
    <row r="1498" spans="3:9" s="9" customFormat="1">
      <c r="C1498" s="426"/>
      <c r="D1498" s="426"/>
      <c r="E1498" s="426"/>
      <c r="F1498" s="426"/>
      <c r="G1498" s="426"/>
      <c r="H1498" s="426"/>
      <c r="I1498" s="426"/>
    </row>
    <row r="1499" spans="3:9" s="9" customFormat="1">
      <c r="C1499" s="426"/>
      <c r="D1499" s="426"/>
      <c r="E1499" s="426"/>
      <c r="F1499" s="426"/>
      <c r="G1499" s="426"/>
      <c r="H1499" s="426"/>
      <c r="I1499" s="426"/>
    </row>
    <row r="1500" spans="3:9" s="9" customFormat="1">
      <c r="C1500" s="426"/>
      <c r="D1500" s="426"/>
      <c r="E1500" s="426"/>
      <c r="F1500" s="426"/>
      <c r="G1500" s="426"/>
      <c r="H1500" s="426"/>
      <c r="I1500" s="426"/>
    </row>
    <row r="1501" spans="3:9" s="9" customFormat="1">
      <c r="C1501" s="426"/>
      <c r="D1501" s="426"/>
      <c r="E1501" s="426"/>
      <c r="F1501" s="426"/>
      <c r="G1501" s="426"/>
      <c r="H1501" s="426"/>
      <c r="I1501" s="426"/>
    </row>
    <row r="1502" spans="3:9" s="9" customFormat="1">
      <c r="C1502" s="426"/>
      <c r="D1502" s="426"/>
      <c r="E1502" s="426"/>
      <c r="F1502" s="426"/>
      <c r="G1502" s="426"/>
      <c r="H1502" s="426"/>
      <c r="I1502" s="426"/>
    </row>
    <row r="1503" spans="3:9" s="9" customFormat="1">
      <c r="C1503" s="426"/>
      <c r="D1503" s="426"/>
      <c r="E1503" s="426"/>
      <c r="F1503" s="426"/>
      <c r="G1503" s="426"/>
      <c r="H1503" s="426"/>
      <c r="I1503" s="426"/>
    </row>
    <row r="1504" spans="3:9" s="9" customFormat="1">
      <c r="C1504" s="426"/>
      <c r="D1504" s="426"/>
      <c r="E1504" s="426"/>
      <c r="F1504" s="426"/>
      <c r="G1504" s="426"/>
      <c r="H1504" s="426"/>
      <c r="I1504" s="426"/>
    </row>
    <row r="1505" spans="3:9" s="9" customFormat="1">
      <c r="C1505" s="426"/>
      <c r="D1505" s="426"/>
      <c r="E1505" s="426"/>
      <c r="F1505" s="426"/>
      <c r="G1505" s="426"/>
      <c r="H1505" s="426"/>
      <c r="I1505" s="426"/>
    </row>
    <row r="1506" spans="3:9" s="9" customFormat="1">
      <c r="C1506" s="426"/>
      <c r="D1506" s="426"/>
      <c r="E1506" s="426"/>
      <c r="F1506" s="426"/>
      <c r="G1506" s="426"/>
      <c r="H1506" s="426"/>
      <c r="I1506" s="426"/>
    </row>
    <row r="1507" spans="3:9" s="9" customFormat="1">
      <c r="C1507" s="426"/>
      <c r="D1507" s="426"/>
      <c r="E1507" s="426"/>
      <c r="F1507" s="426"/>
      <c r="G1507" s="426"/>
      <c r="H1507" s="426"/>
      <c r="I1507" s="426"/>
    </row>
    <row r="1508" spans="3:9" s="9" customFormat="1">
      <c r="C1508" s="426"/>
      <c r="D1508" s="426"/>
      <c r="E1508" s="426"/>
      <c r="F1508" s="426"/>
      <c r="G1508" s="426"/>
      <c r="H1508" s="426"/>
      <c r="I1508" s="426"/>
    </row>
    <row r="1509" spans="3:9" s="9" customFormat="1">
      <c r="C1509" s="426"/>
      <c r="D1509" s="426"/>
      <c r="E1509" s="426"/>
      <c r="F1509" s="426"/>
      <c r="G1509" s="426"/>
      <c r="H1509" s="426"/>
      <c r="I1509" s="426"/>
    </row>
    <row r="1510" spans="3:9" s="9" customFormat="1">
      <c r="C1510" s="426"/>
      <c r="D1510" s="426"/>
      <c r="E1510" s="426"/>
      <c r="F1510" s="426"/>
      <c r="G1510" s="426"/>
      <c r="H1510" s="426"/>
      <c r="I1510" s="426"/>
    </row>
    <row r="1511" spans="3:9" s="9" customFormat="1">
      <c r="C1511" s="426"/>
      <c r="D1511" s="426"/>
      <c r="E1511" s="426"/>
      <c r="F1511" s="426"/>
      <c r="G1511" s="426"/>
      <c r="H1511" s="426"/>
      <c r="I1511" s="426"/>
    </row>
    <row r="1512" spans="3:9" s="9" customFormat="1">
      <c r="C1512" s="426"/>
      <c r="D1512" s="426"/>
      <c r="E1512" s="426"/>
      <c r="F1512" s="426"/>
      <c r="G1512" s="426"/>
      <c r="H1512" s="426"/>
      <c r="I1512" s="426"/>
    </row>
    <row r="1513" spans="3:9" s="9" customFormat="1">
      <c r="C1513" s="426"/>
      <c r="D1513" s="426"/>
      <c r="E1513" s="426"/>
      <c r="F1513" s="426"/>
      <c r="G1513" s="426"/>
      <c r="H1513" s="426"/>
      <c r="I1513" s="426"/>
    </row>
    <row r="1514" spans="3:9" s="9" customFormat="1">
      <c r="C1514" s="426"/>
      <c r="D1514" s="426"/>
      <c r="E1514" s="426"/>
      <c r="F1514" s="426"/>
      <c r="G1514" s="426"/>
      <c r="H1514" s="426"/>
      <c r="I1514" s="426"/>
    </row>
    <row r="1515" spans="3:9" s="9" customFormat="1">
      <c r="C1515" s="426"/>
      <c r="D1515" s="426"/>
      <c r="E1515" s="426"/>
      <c r="F1515" s="426"/>
      <c r="G1515" s="426"/>
      <c r="H1515" s="426"/>
      <c r="I1515" s="426"/>
    </row>
    <row r="1516" spans="3:9" s="9" customFormat="1">
      <c r="C1516" s="426"/>
      <c r="D1516" s="426"/>
      <c r="E1516" s="426"/>
      <c r="F1516" s="426"/>
      <c r="G1516" s="426"/>
      <c r="H1516" s="426"/>
      <c r="I1516" s="426"/>
    </row>
    <row r="1517" spans="3:9" s="9" customFormat="1">
      <c r="C1517" s="426"/>
      <c r="D1517" s="426"/>
      <c r="E1517" s="426"/>
      <c r="F1517" s="426"/>
      <c r="G1517" s="426"/>
      <c r="H1517" s="426"/>
      <c r="I1517" s="426"/>
    </row>
    <row r="1518" spans="3:9" s="9" customFormat="1">
      <c r="C1518" s="426"/>
      <c r="D1518" s="426"/>
      <c r="E1518" s="426"/>
      <c r="F1518" s="426"/>
      <c r="G1518" s="426"/>
      <c r="H1518" s="426"/>
      <c r="I1518" s="426"/>
    </row>
    <row r="1519" spans="3:9" s="9" customFormat="1">
      <c r="C1519" s="426"/>
      <c r="D1519" s="426"/>
      <c r="E1519" s="426"/>
      <c r="F1519" s="426"/>
      <c r="G1519" s="426"/>
      <c r="H1519" s="426"/>
      <c r="I1519" s="426"/>
    </row>
    <row r="1520" spans="3:9" s="9" customFormat="1">
      <c r="C1520" s="426"/>
      <c r="D1520" s="426"/>
      <c r="E1520" s="426"/>
      <c r="F1520" s="426"/>
      <c r="G1520" s="426"/>
      <c r="H1520" s="426"/>
      <c r="I1520" s="426"/>
    </row>
    <row r="1521" spans="3:9" s="9" customFormat="1">
      <c r="C1521" s="426"/>
      <c r="D1521" s="426"/>
      <c r="E1521" s="426"/>
      <c r="F1521" s="426"/>
      <c r="G1521" s="426"/>
      <c r="H1521" s="426"/>
      <c r="I1521" s="426"/>
    </row>
    <row r="1522" spans="3:9" s="9" customFormat="1">
      <c r="C1522" s="426"/>
      <c r="D1522" s="426"/>
      <c r="E1522" s="426"/>
      <c r="F1522" s="426"/>
      <c r="G1522" s="426"/>
      <c r="H1522" s="426"/>
      <c r="I1522" s="426"/>
    </row>
    <row r="1523" spans="3:9" s="9" customFormat="1">
      <c r="C1523" s="426"/>
      <c r="D1523" s="426"/>
      <c r="E1523" s="426"/>
      <c r="F1523" s="426"/>
      <c r="G1523" s="426"/>
      <c r="H1523" s="426"/>
      <c r="I1523" s="426"/>
    </row>
    <row r="1524" spans="3:9" s="9" customFormat="1">
      <c r="C1524" s="426"/>
      <c r="D1524" s="426"/>
      <c r="E1524" s="426"/>
      <c r="F1524" s="426"/>
      <c r="G1524" s="426"/>
      <c r="H1524" s="426"/>
      <c r="I1524" s="426"/>
    </row>
    <row r="1525" spans="3:9" s="9" customFormat="1">
      <c r="C1525" s="426"/>
      <c r="D1525" s="426"/>
      <c r="E1525" s="426"/>
      <c r="F1525" s="426"/>
      <c r="G1525" s="426"/>
      <c r="H1525" s="426"/>
      <c r="I1525" s="426"/>
    </row>
    <row r="1526" spans="3:9" s="9" customFormat="1">
      <c r="C1526" s="426"/>
      <c r="D1526" s="426"/>
      <c r="E1526" s="426"/>
      <c r="F1526" s="426"/>
      <c r="G1526" s="426"/>
      <c r="H1526" s="426"/>
      <c r="I1526" s="426"/>
    </row>
    <row r="1527" spans="3:9" s="9" customFormat="1">
      <c r="C1527" s="426"/>
      <c r="D1527" s="426"/>
      <c r="E1527" s="426"/>
      <c r="F1527" s="426"/>
      <c r="G1527" s="426"/>
      <c r="H1527" s="426"/>
      <c r="I1527" s="426"/>
    </row>
    <row r="1528" spans="3:9" s="9" customFormat="1">
      <c r="C1528" s="426"/>
      <c r="D1528" s="426"/>
      <c r="E1528" s="426"/>
      <c r="F1528" s="426"/>
      <c r="G1528" s="426"/>
      <c r="H1528" s="426"/>
      <c r="I1528" s="426"/>
    </row>
    <row r="1529" spans="3:9" s="9" customFormat="1">
      <c r="C1529" s="426"/>
      <c r="D1529" s="426"/>
      <c r="E1529" s="426"/>
      <c r="F1529" s="426"/>
      <c r="G1529" s="426"/>
      <c r="H1529" s="426"/>
      <c r="I1529" s="426"/>
    </row>
    <row r="1530" spans="3:9" s="9" customFormat="1">
      <c r="C1530" s="426"/>
      <c r="D1530" s="426"/>
      <c r="E1530" s="426"/>
      <c r="F1530" s="426"/>
      <c r="G1530" s="426"/>
      <c r="H1530" s="426"/>
      <c r="I1530" s="426"/>
    </row>
    <row r="1531" spans="3:9" s="9" customFormat="1">
      <c r="C1531" s="426"/>
      <c r="D1531" s="426"/>
      <c r="E1531" s="426"/>
      <c r="F1531" s="426"/>
      <c r="G1531" s="426"/>
      <c r="H1531" s="426"/>
      <c r="I1531" s="426"/>
    </row>
    <row r="1532" spans="3:9" s="9" customFormat="1">
      <c r="C1532" s="426"/>
      <c r="D1532" s="426"/>
      <c r="E1532" s="426"/>
      <c r="F1532" s="426"/>
      <c r="G1532" s="426"/>
      <c r="H1532" s="426"/>
      <c r="I1532" s="426"/>
    </row>
    <row r="1533" spans="3:9" s="9" customFormat="1">
      <c r="C1533" s="426"/>
      <c r="D1533" s="426"/>
      <c r="E1533" s="426"/>
      <c r="F1533" s="426"/>
      <c r="G1533" s="426"/>
      <c r="H1533" s="426"/>
      <c r="I1533" s="426"/>
    </row>
    <row r="1534" spans="3:9" s="9" customFormat="1">
      <c r="C1534" s="426"/>
      <c r="D1534" s="426"/>
      <c r="E1534" s="426"/>
      <c r="F1534" s="426"/>
      <c r="G1534" s="426"/>
      <c r="H1534" s="426"/>
      <c r="I1534" s="426"/>
    </row>
    <row r="1535" spans="3:9" s="9" customFormat="1">
      <c r="C1535" s="426"/>
      <c r="D1535" s="426"/>
      <c r="E1535" s="426"/>
      <c r="F1535" s="426"/>
      <c r="G1535" s="426"/>
      <c r="H1535" s="426"/>
      <c r="I1535" s="426"/>
    </row>
    <row r="1536" spans="3:9" s="9" customFormat="1">
      <c r="C1536" s="426"/>
      <c r="D1536" s="426"/>
      <c r="E1536" s="426"/>
      <c r="F1536" s="426"/>
      <c r="G1536" s="426"/>
      <c r="H1536" s="426"/>
      <c r="I1536" s="426"/>
    </row>
    <row r="1537" spans="3:9" s="9" customFormat="1">
      <c r="C1537" s="426"/>
      <c r="D1537" s="426"/>
      <c r="E1537" s="426"/>
      <c r="F1537" s="426"/>
      <c r="G1537" s="426"/>
      <c r="H1537" s="426"/>
      <c r="I1537" s="426"/>
    </row>
    <row r="1538" spans="3:9" s="9" customFormat="1">
      <c r="C1538" s="426"/>
      <c r="D1538" s="426"/>
      <c r="E1538" s="426"/>
      <c r="F1538" s="426"/>
      <c r="G1538" s="426"/>
      <c r="H1538" s="426"/>
      <c r="I1538" s="426"/>
    </row>
    <row r="1539" spans="3:9" s="9" customFormat="1">
      <c r="C1539" s="426"/>
      <c r="D1539" s="426"/>
      <c r="E1539" s="426"/>
      <c r="F1539" s="426"/>
      <c r="G1539" s="426"/>
      <c r="H1539" s="426"/>
      <c r="I1539" s="426"/>
    </row>
    <row r="1540" spans="3:9" s="9" customFormat="1">
      <c r="C1540" s="426"/>
      <c r="D1540" s="426"/>
      <c r="E1540" s="426"/>
      <c r="F1540" s="426"/>
      <c r="G1540" s="426"/>
      <c r="H1540" s="426"/>
      <c r="I1540" s="426"/>
    </row>
    <row r="1541" spans="3:9" s="9" customFormat="1">
      <c r="C1541" s="426"/>
      <c r="D1541" s="426"/>
      <c r="E1541" s="426"/>
      <c r="F1541" s="426"/>
      <c r="G1541" s="426"/>
      <c r="H1541" s="426"/>
      <c r="I1541" s="426"/>
    </row>
    <row r="1542" spans="3:9" s="9" customFormat="1">
      <c r="C1542" s="426"/>
      <c r="D1542" s="426"/>
      <c r="E1542" s="426"/>
      <c r="F1542" s="426"/>
      <c r="G1542" s="426"/>
      <c r="H1542" s="426"/>
      <c r="I1542" s="426"/>
    </row>
    <row r="1543" spans="3:9" s="9" customFormat="1">
      <c r="C1543" s="426"/>
      <c r="D1543" s="426"/>
      <c r="E1543" s="426"/>
      <c r="F1543" s="426"/>
      <c r="G1543" s="426"/>
      <c r="H1543" s="426"/>
      <c r="I1543" s="426"/>
    </row>
    <row r="1544" spans="3:9" s="9" customFormat="1">
      <c r="C1544" s="426"/>
      <c r="D1544" s="426"/>
      <c r="E1544" s="426"/>
      <c r="F1544" s="426"/>
      <c r="G1544" s="426"/>
      <c r="H1544" s="426"/>
      <c r="I1544" s="426"/>
    </row>
    <row r="1545" spans="3:9" s="9" customFormat="1">
      <c r="C1545" s="426"/>
      <c r="D1545" s="426"/>
      <c r="E1545" s="426"/>
      <c r="F1545" s="426"/>
      <c r="G1545" s="426"/>
      <c r="H1545" s="426"/>
      <c r="I1545" s="426"/>
    </row>
    <row r="1546" spans="3:9" s="9" customFormat="1">
      <c r="C1546" s="426"/>
      <c r="D1546" s="426"/>
      <c r="E1546" s="426"/>
      <c r="F1546" s="426"/>
      <c r="G1546" s="426"/>
      <c r="H1546" s="426"/>
      <c r="I1546" s="426"/>
    </row>
    <row r="1547" spans="3:9" s="9" customFormat="1">
      <c r="C1547" s="426"/>
      <c r="D1547" s="426"/>
      <c r="E1547" s="426"/>
      <c r="F1547" s="426"/>
      <c r="G1547" s="426"/>
      <c r="H1547" s="426"/>
      <c r="I1547" s="426"/>
    </row>
    <row r="1548" spans="3:9" s="9" customFormat="1">
      <c r="C1548" s="426"/>
      <c r="D1548" s="426"/>
      <c r="E1548" s="426"/>
      <c r="F1548" s="426"/>
      <c r="G1548" s="426"/>
      <c r="H1548" s="426"/>
      <c r="I1548" s="426"/>
    </row>
    <row r="1549" spans="3:9" s="9" customFormat="1">
      <c r="C1549" s="426"/>
      <c r="D1549" s="426"/>
      <c r="E1549" s="426"/>
      <c r="F1549" s="426"/>
      <c r="G1549" s="426"/>
      <c r="H1549" s="426"/>
      <c r="I1549" s="426"/>
    </row>
    <row r="1550" spans="3:9" s="9" customFormat="1">
      <c r="C1550" s="426"/>
      <c r="D1550" s="426"/>
      <c r="E1550" s="426"/>
      <c r="F1550" s="426"/>
      <c r="G1550" s="426"/>
      <c r="H1550" s="426"/>
      <c r="I1550" s="426"/>
    </row>
    <row r="1551" spans="3:9" s="9" customFormat="1">
      <c r="C1551" s="426"/>
      <c r="D1551" s="426"/>
      <c r="E1551" s="426"/>
      <c r="F1551" s="426"/>
      <c r="G1551" s="426"/>
      <c r="H1551" s="426"/>
      <c r="I1551" s="426"/>
    </row>
    <row r="1552" spans="3:9" s="9" customFormat="1">
      <c r="C1552" s="426"/>
      <c r="D1552" s="426"/>
      <c r="E1552" s="426"/>
      <c r="F1552" s="426"/>
      <c r="G1552" s="426"/>
      <c r="H1552" s="426"/>
      <c r="I1552" s="426"/>
    </row>
    <row r="1553" spans="3:9" s="9" customFormat="1">
      <c r="C1553" s="426"/>
      <c r="D1553" s="426"/>
      <c r="E1553" s="426"/>
      <c r="F1553" s="426"/>
      <c r="G1553" s="426"/>
      <c r="H1553" s="426"/>
      <c r="I1553" s="426"/>
    </row>
    <row r="1554" spans="3:9" s="9" customFormat="1">
      <c r="C1554" s="426"/>
      <c r="D1554" s="426"/>
      <c r="E1554" s="426"/>
      <c r="F1554" s="426"/>
      <c r="G1554" s="426"/>
      <c r="H1554" s="426"/>
      <c r="I1554" s="426"/>
    </row>
    <row r="1555" spans="3:9" s="9" customFormat="1">
      <c r="C1555" s="426"/>
      <c r="D1555" s="426"/>
      <c r="E1555" s="426"/>
      <c r="F1555" s="426"/>
      <c r="G1555" s="426"/>
      <c r="H1555" s="426"/>
      <c r="I1555" s="426"/>
    </row>
    <row r="1556" spans="3:9" s="9" customFormat="1">
      <c r="C1556" s="426"/>
      <c r="D1556" s="426"/>
      <c r="E1556" s="426"/>
      <c r="F1556" s="426"/>
      <c r="G1556" s="426"/>
      <c r="H1556" s="426"/>
      <c r="I1556" s="426"/>
    </row>
    <row r="1557" spans="3:9" s="9" customFormat="1">
      <c r="C1557" s="426"/>
      <c r="D1557" s="426"/>
      <c r="E1557" s="426"/>
      <c r="F1557" s="426"/>
      <c r="G1557" s="426"/>
      <c r="H1557" s="426"/>
      <c r="I1557" s="426"/>
    </row>
    <row r="1558" spans="3:9" s="9" customFormat="1">
      <c r="C1558" s="426"/>
      <c r="D1558" s="426"/>
      <c r="E1558" s="426"/>
      <c r="F1558" s="426"/>
      <c r="G1558" s="426"/>
      <c r="H1558" s="426"/>
      <c r="I1558" s="426"/>
    </row>
    <row r="1559" spans="3:9" s="9" customFormat="1">
      <c r="C1559" s="426"/>
      <c r="D1559" s="426"/>
      <c r="E1559" s="426"/>
      <c r="F1559" s="426"/>
      <c r="G1559" s="426"/>
      <c r="H1559" s="426"/>
      <c r="I1559" s="426"/>
    </row>
    <row r="1560" spans="3:9" s="9" customFormat="1">
      <c r="C1560" s="426"/>
      <c r="D1560" s="426"/>
      <c r="E1560" s="426"/>
      <c r="F1560" s="426"/>
      <c r="G1560" s="426"/>
      <c r="H1560" s="426"/>
      <c r="I1560" s="426"/>
    </row>
    <row r="1561" spans="3:9" s="9" customFormat="1">
      <c r="C1561" s="426"/>
      <c r="D1561" s="426"/>
      <c r="E1561" s="426"/>
      <c r="F1561" s="426"/>
      <c r="G1561" s="426"/>
      <c r="H1561" s="426"/>
      <c r="I1561" s="426"/>
    </row>
    <row r="1562" spans="3:9" s="9" customFormat="1">
      <c r="C1562" s="426"/>
      <c r="D1562" s="426"/>
      <c r="E1562" s="426"/>
      <c r="F1562" s="426"/>
      <c r="G1562" s="426"/>
      <c r="H1562" s="426"/>
      <c r="I1562" s="426"/>
    </row>
    <row r="1563" spans="3:9" s="9" customFormat="1">
      <c r="C1563" s="426"/>
      <c r="D1563" s="426"/>
      <c r="E1563" s="426"/>
      <c r="F1563" s="426"/>
      <c r="G1563" s="426"/>
      <c r="H1563" s="426"/>
      <c r="I1563" s="426"/>
    </row>
    <row r="1564" spans="3:9" s="9" customFormat="1">
      <c r="C1564" s="426"/>
      <c r="D1564" s="426"/>
      <c r="E1564" s="426"/>
      <c r="F1564" s="426"/>
      <c r="G1564" s="426"/>
      <c r="H1564" s="426"/>
      <c r="I1564" s="426"/>
    </row>
    <row r="1565" spans="3:9" s="9" customFormat="1">
      <c r="C1565" s="426"/>
      <c r="D1565" s="426"/>
      <c r="E1565" s="426"/>
      <c r="F1565" s="426"/>
      <c r="G1565" s="426"/>
      <c r="H1565" s="426"/>
      <c r="I1565" s="426"/>
    </row>
    <row r="1566" spans="3:9" s="9" customFormat="1">
      <c r="C1566" s="426"/>
      <c r="D1566" s="426"/>
      <c r="E1566" s="426"/>
      <c r="F1566" s="426"/>
      <c r="G1566" s="426"/>
      <c r="H1566" s="426"/>
      <c r="I1566" s="426"/>
    </row>
    <row r="1567" spans="3:9" s="9" customFormat="1">
      <c r="C1567" s="426"/>
      <c r="D1567" s="426"/>
      <c r="E1567" s="426"/>
      <c r="F1567" s="426"/>
      <c r="G1567" s="426"/>
      <c r="H1567" s="426"/>
      <c r="I1567" s="426"/>
    </row>
    <row r="1568" spans="3:9" s="9" customFormat="1">
      <c r="C1568" s="426"/>
      <c r="D1568" s="426"/>
      <c r="E1568" s="426"/>
      <c r="F1568" s="426"/>
      <c r="G1568" s="426"/>
      <c r="H1568" s="426"/>
      <c r="I1568" s="426"/>
    </row>
    <row r="1569" spans="3:9" s="9" customFormat="1">
      <c r="C1569" s="426"/>
      <c r="D1569" s="426"/>
      <c r="E1569" s="426"/>
      <c r="F1569" s="426"/>
      <c r="G1569" s="426"/>
      <c r="H1569" s="426"/>
      <c r="I1569" s="426"/>
    </row>
    <row r="1570" spans="3:9" s="9" customFormat="1">
      <c r="C1570" s="426"/>
      <c r="D1570" s="426"/>
      <c r="E1570" s="426"/>
      <c r="F1570" s="426"/>
      <c r="G1570" s="426"/>
      <c r="H1570" s="426"/>
      <c r="I1570" s="426"/>
    </row>
    <row r="1571" spans="3:9" s="9" customFormat="1">
      <c r="C1571" s="426"/>
      <c r="D1571" s="426"/>
      <c r="E1571" s="426"/>
      <c r="F1571" s="426"/>
      <c r="G1571" s="426"/>
      <c r="H1571" s="426"/>
      <c r="I1571" s="426"/>
    </row>
    <row r="1572" spans="3:9" s="9" customFormat="1">
      <c r="C1572" s="426"/>
      <c r="D1572" s="426"/>
      <c r="E1572" s="426"/>
      <c r="F1572" s="426"/>
      <c r="G1572" s="426"/>
      <c r="H1572" s="426"/>
      <c r="I1572" s="426"/>
    </row>
    <row r="1573" spans="3:9" s="9" customFormat="1">
      <c r="C1573" s="426"/>
      <c r="D1573" s="426"/>
      <c r="E1573" s="426"/>
      <c r="F1573" s="426"/>
      <c r="G1573" s="426"/>
      <c r="H1573" s="426"/>
      <c r="I1573" s="426"/>
    </row>
    <row r="1574" spans="3:9" s="9" customFormat="1">
      <c r="C1574" s="426"/>
      <c r="D1574" s="426"/>
      <c r="E1574" s="426"/>
      <c r="F1574" s="426"/>
      <c r="G1574" s="426"/>
      <c r="H1574" s="426"/>
      <c r="I1574" s="426"/>
    </row>
    <row r="1575" spans="3:9" s="9" customFormat="1">
      <c r="C1575" s="426"/>
      <c r="D1575" s="426"/>
      <c r="E1575" s="426"/>
      <c r="F1575" s="426"/>
      <c r="G1575" s="426"/>
      <c r="H1575" s="426"/>
      <c r="I1575" s="426"/>
    </row>
    <row r="1576" spans="3:9" s="9" customFormat="1">
      <c r="C1576" s="426"/>
      <c r="D1576" s="426"/>
      <c r="E1576" s="426"/>
      <c r="F1576" s="426"/>
      <c r="G1576" s="426"/>
      <c r="H1576" s="426"/>
      <c r="I1576" s="426"/>
    </row>
    <row r="1577" spans="3:9" s="9" customFormat="1">
      <c r="C1577" s="426"/>
      <c r="D1577" s="426"/>
      <c r="E1577" s="426"/>
      <c r="F1577" s="426"/>
      <c r="G1577" s="426"/>
      <c r="H1577" s="426"/>
      <c r="I1577" s="426"/>
    </row>
    <row r="1578" spans="3:9" s="9" customFormat="1">
      <c r="C1578" s="426"/>
      <c r="D1578" s="426"/>
      <c r="E1578" s="426"/>
      <c r="F1578" s="426"/>
      <c r="G1578" s="426"/>
      <c r="H1578" s="426"/>
      <c r="I1578" s="426"/>
    </row>
    <row r="1579" spans="3:9" s="9" customFormat="1">
      <c r="C1579" s="426"/>
      <c r="D1579" s="426"/>
      <c r="E1579" s="426"/>
      <c r="F1579" s="426"/>
      <c r="G1579" s="426"/>
      <c r="H1579" s="426"/>
      <c r="I1579" s="426"/>
    </row>
    <row r="1580" spans="3:9" s="9" customFormat="1">
      <c r="C1580" s="426"/>
      <c r="D1580" s="426"/>
      <c r="E1580" s="426"/>
      <c r="F1580" s="426"/>
      <c r="G1580" s="426"/>
      <c r="H1580" s="426"/>
      <c r="I1580" s="426"/>
    </row>
    <row r="1581" spans="3:9" s="9" customFormat="1">
      <c r="C1581" s="426"/>
      <c r="D1581" s="426"/>
      <c r="E1581" s="426"/>
      <c r="F1581" s="426"/>
      <c r="G1581" s="426"/>
      <c r="H1581" s="426"/>
      <c r="I1581" s="426"/>
    </row>
    <row r="1582" spans="3:9" s="9" customFormat="1">
      <c r="C1582" s="426"/>
      <c r="D1582" s="426"/>
      <c r="E1582" s="426"/>
      <c r="F1582" s="426"/>
      <c r="G1582" s="426"/>
      <c r="H1582" s="426"/>
      <c r="I1582" s="426"/>
    </row>
    <row r="1583" spans="3:9" s="9" customFormat="1">
      <c r="C1583" s="426"/>
      <c r="D1583" s="426"/>
      <c r="E1583" s="426"/>
      <c r="F1583" s="426"/>
      <c r="G1583" s="426"/>
      <c r="H1583" s="426"/>
      <c r="I1583" s="426"/>
    </row>
    <row r="1584" spans="3:9" s="9" customFormat="1">
      <c r="C1584" s="426"/>
      <c r="D1584" s="426"/>
      <c r="E1584" s="426"/>
      <c r="F1584" s="426"/>
      <c r="G1584" s="426"/>
      <c r="H1584" s="426"/>
      <c r="I1584" s="426"/>
    </row>
    <row r="1585" spans="3:9" s="9" customFormat="1">
      <c r="C1585" s="426"/>
      <c r="D1585" s="426"/>
      <c r="E1585" s="426"/>
      <c r="F1585" s="426"/>
      <c r="G1585" s="426"/>
      <c r="H1585" s="426"/>
      <c r="I1585" s="426"/>
    </row>
    <row r="1586" spans="3:9" s="9" customFormat="1">
      <c r="C1586" s="426"/>
      <c r="D1586" s="426"/>
      <c r="E1586" s="426"/>
      <c r="F1586" s="426"/>
      <c r="G1586" s="426"/>
      <c r="H1586" s="426"/>
      <c r="I1586" s="426"/>
    </row>
    <row r="1587" spans="3:9" s="9" customFormat="1">
      <c r="C1587" s="426"/>
      <c r="D1587" s="426"/>
      <c r="E1587" s="426"/>
      <c r="F1587" s="426"/>
      <c r="G1587" s="426"/>
      <c r="H1587" s="426"/>
      <c r="I1587" s="426"/>
    </row>
    <row r="1588" spans="3:9" s="9" customFormat="1">
      <c r="C1588" s="426"/>
      <c r="D1588" s="426"/>
      <c r="E1588" s="426"/>
      <c r="F1588" s="426"/>
      <c r="G1588" s="426"/>
      <c r="H1588" s="426"/>
      <c r="I1588" s="426"/>
    </row>
    <row r="1589" spans="3:9" s="9" customFormat="1">
      <c r="C1589" s="426"/>
      <c r="D1589" s="426"/>
      <c r="E1589" s="426"/>
      <c r="F1589" s="426"/>
      <c r="G1589" s="426"/>
      <c r="H1589" s="426"/>
      <c r="I1589" s="426"/>
    </row>
    <row r="1590" spans="3:9" s="9" customFormat="1">
      <c r="C1590" s="426"/>
      <c r="D1590" s="426"/>
      <c r="E1590" s="426"/>
      <c r="F1590" s="426"/>
      <c r="G1590" s="426"/>
      <c r="H1590" s="426"/>
      <c r="I1590" s="426"/>
    </row>
    <row r="1591" spans="3:9" s="9" customFormat="1">
      <c r="C1591" s="426"/>
      <c r="D1591" s="426"/>
      <c r="E1591" s="426"/>
      <c r="F1591" s="426"/>
      <c r="G1591" s="426"/>
      <c r="H1591" s="426"/>
      <c r="I1591" s="426"/>
    </row>
    <row r="1592" spans="3:9" s="9" customFormat="1">
      <c r="C1592" s="426"/>
      <c r="D1592" s="426"/>
      <c r="E1592" s="426"/>
      <c r="F1592" s="426"/>
      <c r="G1592" s="426"/>
      <c r="H1592" s="426"/>
      <c r="I1592" s="426"/>
    </row>
    <row r="1593" spans="3:9" s="9" customFormat="1">
      <c r="C1593" s="426"/>
      <c r="D1593" s="426"/>
      <c r="E1593" s="426"/>
      <c r="F1593" s="426"/>
      <c r="G1593" s="426"/>
      <c r="H1593" s="426"/>
      <c r="I1593" s="426"/>
    </row>
    <row r="1594" spans="3:9" s="9" customFormat="1">
      <c r="C1594" s="426"/>
      <c r="D1594" s="426"/>
      <c r="E1594" s="426"/>
      <c r="F1594" s="426"/>
      <c r="G1594" s="426"/>
      <c r="H1594" s="426"/>
      <c r="I1594" s="426"/>
    </row>
    <row r="1595" spans="3:9" s="9" customFormat="1">
      <c r="C1595" s="426"/>
      <c r="D1595" s="426"/>
      <c r="E1595" s="426"/>
      <c r="F1595" s="426"/>
      <c r="G1595" s="426"/>
      <c r="H1595" s="426"/>
      <c r="I1595" s="426"/>
    </row>
    <row r="1596" spans="3:9" s="9" customFormat="1">
      <c r="C1596" s="426"/>
      <c r="D1596" s="426"/>
      <c r="E1596" s="426"/>
      <c r="F1596" s="426"/>
      <c r="G1596" s="426"/>
      <c r="H1596" s="426"/>
      <c r="I1596" s="426"/>
    </row>
    <row r="1597" spans="3:9" s="9" customFormat="1">
      <c r="C1597" s="426"/>
      <c r="D1597" s="426"/>
      <c r="E1597" s="426"/>
      <c r="F1597" s="426"/>
      <c r="G1597" s="426"/>
      <c r="H1597" s="426"/>
      <c r="I1597" s="426"/>
    </row>
    <row r="1598" spans="3:9" s="9" customFormat="1">
      <c r="C1598" s="426"/>
      <c r="D1598" s="426"/>
      <c r="E1598" s="426"/>
      <c r="F1598" s="426"/>
      <c r="G1598" s="426"/>
      <c r="H1598" s="426"/>
      <c r="I1598" s="426"/>
    </row>
    <row r="1599" spans="3:9" s="9" customFormat="1">
      <c r="C1599" s="426"/>
      <c r="D1599" s="426"/>
      <c r="E1599" s="426"/>
      <c r="F1599" s="426"/>
      <c r="G1599" s="426"/>
      <c r="H1599" s="426"/>
      <c r="I1599" s="426"/>
    </row>
    <row r="1600" spans="3:9" s="9" customFormat="1">
      <c r="C1600" s="426"/>
      <c r="D1600" s="426"/>
      <c r="E1600" s="426"/>
      <c r="F1600" s="426"/>
      <c r="G1600" s="426"/>
      <c r="H1600" s="426"/>
      <c r="I1600" s="426"/>
    </row>
    <row r="1601" spans="3:9" s="9" customFormat="1">
      <c r="C1601" s="426"/>
      <c r="D1601" s="426"/>
      <c r="E1601" s="426"/>
      <c r="F1601" s="426"/>
      <c r="G1601" s="426"/>
      <c r="H1601" s="426"/>
      <c r="I1601" s="426"/>
    </row>
    <row r="1602" spans="3:9" s="9" customFormat="1">
      <c r="C1602" s="426"/>
      <c r="D1602" s="426"/>
      <c r="E1602" s="426"/>
      <c r="F1602" s="426"/>
      <c r="G1602" s="426"/>
      <c r="H1602" s="426"/>
      <c r="I1602" s="426"/>
    </row>
    <row r="1603" spans="3:9" s="9" customFormat="1">
      <c r="C1603" s="426"/>
      <c r="D1603" s="426"/>
      <c r="E1603" s="426"/>
      <c r="F1603" s="426"/>
      <c r="G1603" s="426"/>
      <c r="H1603" s="426"/>
      <c r="I1603" s="426"/>
    </row>
    <row r="1604" spans="3:9" s="9" customFormat="1">
      <c r="C1604" s="426"/>
      <c r="D1604" s="426"/>
      <c r="E1604" s="426"/>
      <c r="F1604" s="426"/>
      <c r="G1604" s="426"/>
      <c r="H1604" s="426"/>
      <c r="I1604" s="426"/>
    </row>
    <row r="1605" spans="3:9" s="9" customFormat="1">
      <c r="C1605" s="426"/>
      <c r="D1605" s="426"/>
      <c r="E1605" s="426"/>
      <c r="F1605" s="426"/>
      <c r="G1605" s="426"/>
      <c r="H1605" s="426"/>
      <c r="I1605" s="426"/>
    </row>
    <row r="1606" spans="3:9" s="9" customFormat="1">
      <c r="C1606" s="426"/>
      <c r="D1606" s="426"/>
      <c r="E1606" s="426"/>
      <c r="F1606" s="426"/>
      <c r="G1606" s="426"/>
      <c r="H1606" s="426"/>
      <c r="I1606" s="426"/>
    </row>
    <row r="1607" spans="3:9" s="9" customFormat="1">
      <c r="C1607" s="426"/>
      <c r="D1607" s="426"/>
      <c r="E1607" s="426"/>
      <c r="F1607" s="426"/>
      <c r="G1607" s="426"/>
      <c r="H1607" s="426"/>
      <c r="I1607" s="426"/>
    </row>
    <row r="1608" spans="3:9" s="9" customFormat="1">
      <c r="C1608" s="426"/>
      <c r="D1608" s="426"/>
      <c r="E1608" s="426"/>
      <c r="F1608" s="426"/>
      <c r="G1608" s="426"/>
      <c r="H1608" s="426"/>
      <c r="I1608" s="426"/>
    </row>
    <row r="1609" spans="3:9" s="9" customFormat="1">
      <c r="C1609" s="426"/>
      <c r="D1609" s="426"/>
      <c r="E1609" s="426"/>
      <c r="F1609" s="426"/>
      <c r="G1609" s="426"/>
      <c r="H1609" s="426"/>
      <c r="I1609" s="426"/>
    </row>
    <row r="1610" spans="3:9" s="9" customFormat="1">
      <c r="C1610" s="426"/>
      <c r="D1610" s="426"/>
      <c r="E1610" s="426"/>
      <c r="F1610" s="426"/>
      <c r="G1610" s="426"/>
      <c r="H1610" s="426"/>
      <c r="I1610" s="426"/>
    </row>
    <row r="1611" spans="3:9" s="9" customFormat="1">
      <c r="C1611" s="426"/>
      <c r="D1611" s="426"/>
      <c r="E1611" s="426"/>
      <c r="F1611" s="426"/>
      <c r="G1611" s="426"/>
      <c r="H1611" s="426"/>
      <c r="I1611" s="426"/>
    </row>
    <row r="1612" spans="3:9" s="9" customFormat="1">
      <c r="C1612" s="426"/>
      <c r="D1612" s="426"/>
      <c r="E1612" s="426"/>
      <c r="F1612" s="426"/>
      <c r="G1612" s="426"/>
      <c r="H1612" s="426"/>
      <c r="I1612" s="426"/>
    </row>
    <row r="1613" spans="3:9" s="9" customFormat="1">
      <c r="C1613" s="426"/>
      <c r="D1613" s="426"/>
      <c r="E1613" s="426"/>
      <c r="F1613" s="426"/>
      <c r="G1613" s="426"/>
      <c r="H1613" s="426"/>
      <c r="I1613" s="426"/>
    </row>
    <row r="1614" spans="3:9" s="9" customFormat="1">
      <c r="C1614" s="426"/>
      <c r="D1614" s="426"/>
      <c r="E1614" s="426"/>
      <c r="F1614" s="426"/>
      <c r="G1614" s="426"/>
      <c r="H1614" s="426"/>
      <c r="I1614" s="426"/>
    </row>
    <row r="1615" spans="3:9" s="9" customFormat="1">
      <c r="C1615" s="426"/>
      <c r="D1615" s="426"/>
      <c r="E1615" s="426"/>
      <c r="F1615" s="426"/>
      <c r="G1615" s="426"/>
      <c r="H1615" s="426"/>
      <c r="I1615" s="426"/>
    </row>
    <row r="1616" spans="3:9" s="9" customFormat="1">
      <c r="C1616" s="426"/>
      <c r="D1616" s="426"/>
      <c r="E1616" s="426"/>
      <c r="F1616" s="426"/>
      <c r="G1616" s="426"/>
      <c r="H1616" s="426"/>
      <c r="I1616" s="426"/>
    </row>
    <row r="1617" spans="3:9" s="9" customFormat="1">
      <c r="C1617" s="426"/>
      <c r="D1617" s="426"/>
      <c r="E1617" s="426"/>
      <c r="F1617" s="426"/>
      <c r="G1617" s="426"/>
      <c r="H1617" s="426"/>
      <c r="I1617" s="426"/>
    </row>
    <row r="1618" spans="3:9" s="9" customFormat="1">
      <c r="C1618" s="426"/>
      <c r="D1618" s="426"/>
      <c r="E1618" s="426"/>
      <c r="F1618" s="426"/>
      <c r="G1618" s="426"/>
      <c r="H1618" s="426"/>
      <c r="I1618" s="426"/>
    </row>
    <row r="1619" spans="3:9" s="9" customFormat="1">
      <c r="C1619" s="426"/>
      <c r="D1619" s="426"/>
      <c r="E1619" s="426"/>
      <c r="F1619" s="426"/>
      <c r="G1619" s="426"/>
      <c r="H1619" s="426"/>
      <c r="I1619" s="426"/>
    </row>
    <row r="1620" spans="3:9" s="9" customFormat="1">
      <c r="C1620" s="426"/>
      <c r="D1620" s="426"/>
      <c r="E1620" s="426"/>
      <c r="F1620" s="426"/>
      <c r="G1620" s="426"/>
      <c r="H1620" s="426"/>
      <c r="I1620" s="426"/>
    </row>
    <row r="1621" spans="3:9" s="9" customFormat="1">
      <c r="C1621" s="426"/>
      <c r="D1621" s="426"/>
      <c r="E1621" s="426"/>
      <c r="F1621" s="426"/>
      <c r="G1621" s="426"/>
      <c r="H1621" s="426"/>
      <c r="I1621" s="426"/>
    </row>
    <row r="1622" spans="3:9" s="9" customFormat="1">
      <c r="C1622" s="426"/>
      <c r="D1622" s="426"/>
      <c r="E1622" s="426"/>
      <c r="F1622" s="426"/>
      <c r="G1622" s="426"/>
      <c r="H1622" s="426"/>
      <c r="I1622" s="426"/>
    </row>
    <row r="1623" spans="3:9" s="9" customFormat="1">
      <c r="C1623" s="426"/>
      <c r="D1623" s="426"/>
      <c r="E1623" s="426"/>
      <c r="F1623" s="426"/>
      <c r="G1623" s="426"/>
      <c r="H1623" s="426"/>
      <c r="I1623" s="426"/>
    </row>
    <row r="1624" spans="3:9" s="9" customFormat="1">
      <c r="C1624" s="426"/>
      <c r="D1624" s="426"/>
      <c r="E1624" s="426"/>
      <c r="F1624" s="426"/>
      <c r="G1624" s="426"/>
      <c r="H1624" s="426"/>
      <c r="I1624" s="426"/>
    </row>
    <row r="1625" spans="3:9" s="9" customFormat="1">
      <c r="C1625" s="426"/>
      <c r="D1625" s="426"/>
      <c r="E1625" s="426"/>
      <c r="F1625" s="426"/>
      <c r="G1625" s="426"/>
      <c r="H1625" s="426"/>
      <c r="I1625" s="426"/>
    </row>
    <row r="1626" spans="3:9" s="9" customFormat="1">
      <c r="C1626" s="426"/>
      <c r="D1626" s="426"/>
      <c r="E1626" s="426"/>
      <c r="F1626" s="426"/>
      <c r="G1626" s="426"/>
      <c r="H1626" s="426"/>
      <c r="I1626" s="426"/>
    </row>
    <row r="1627" spans="3:9" s="9" customFormat="1">
      <c r="C1627" s="426"/>
      <c r="D1627" s="426"/>
      <c r="E1627" s="426"/>
      <c r="F1627" s="426"/>
      <c r="G1627" s="426"/>
      <c r="H1627" s="426"/>
      <c r="I1627" s="426"/>
    </row>
    <row r="1628" spans="3:9" s="9" customFormat="1">
      <c r="C1628" s="426"/>
      <c r="D1628" s="426"/>
      <c r="E1628" s="426"/>
      <c r="F1628" s="426"/>
      <c r="G1628" s="426"/>
      <c r="H1628" s="426"/>
      <c r="I1628" s="426"/>
    </row>
    <row r="1629" spans="3:9" s="9" customFormat="1">
      <c r="C1629" s="426"/>
      <c r="D1629" s="426"/>
      <c r="E1629" s="426"/>
      <c r="F1629" s="426"/>
      <c r="G1629" s="426"/>
      <c r="H1629" s="426"/>
      <c r="I1629" s="426"/>
    </row>
    <row r="1630" spans="3:9" s="9" customFormat="1">
      <c r="C1630" s="426"/>
      <c r="D1630" s="426"/>
      <c r="E1630" s="426"/>
      <c r="F1630" s="426"/>
      <c r="G1630" s="426"/>
      <c r="H1630" s="426"/>
      <c r="I1630" s="426"/>
    </row>
    <row r="1631" spans="3:9" s="9" customFormat="1">
      <c r="C1631" s="426"/>
      <c r="D1631" s="426"/>
      <c r="E1631" s="426"/>
      <c r="F1631" s="426"/>
      <c r="G1631" s="426"/>
      <c r="H1631" s="426"/>
      <c r="I1631" s="426"/>
    </row>
    <row r="1632" spans="3:9" s="9" customFormat="1">
      <c r="C1632" s="426"/>
      <c r="D1632" s="426"/>
      <c r="E1632" s="426"/>
      <c r="F1632" s="426"/>
      <c r="G1632" s="426"/>
      <c r="H1632" s="426"/>
      <c r="I1632" s="426"/>
    </row>
    <row r="1633" spans="3:9" s="9" customFormat="1">
      <c r="C1633" s="426"/>
      <c r="D1633" s="426"/>
      <c r="E1633" s="426"/>
      <c r="F1633" s="426"/>
      <c r="G1633" s="426"/>
      <c r="H1633" s="426"/>
      <c r="I1633" s="426"/>
    </row>
    <row r="1634" spans="3:9" s="9" customFormat="1">
      <c r="C1634" s="426"/>
      <c r="D1634" s="426"/>
      <c r="E1634" s="426"/>
      <c r="F1634" s="426"/>
      <c r="G1634" s="426"/>
      <c r="H1634" s="426"/>
      <c r="I1634" s="426"/>
    </row>
    <row r="1635" spans="3:9" s="9" customFormat="1">
      <c r="C1635" s="426"/>
      <c r="D1635" s="426"/>
      <c r="E1635" s="426"/>
      <c r="F1635" s="426"/>
      <c r="G1635" s="426"/>
      <c r="H1635" s="426"/>
      <c r="I1635" s="426"/>
    </row>
    <row r="1636" spans="3:9" s="9" customFormat="1">
      <c r="C1636" s="426"/>
      <c r="D1636" s="426"/>
      <c r="E1636" s="426"/>
      <c r="F1636" s="426"/>
      <c r="G1636" s="426"/>
      <c r="H1636" s="426"/>
      <c r="I1636" s="426"/>
    </row>
    <row r="1637" spans="3:9" s="9" customFormat="1">
      <c r="C1637" s="426"/>
      <c r="D1637" s="426"/>
      <c r="E1637" s="426"/>
      <c r="F1637" s="426"/>
      <c r="G1637" s="426"/>
      <c r="H1637" s="426"/>
      <c r="I1637" s="426"/>
    </row>
    <row r="1638" spans="3:9" s="9" customFormat="1">
      <c r="C1638" s="426"/>
      <c r="D1638" s="426"/>
      <c r="E1638" s="426"/>
      <c r="F1638" s="426"/>
      <c r="G1638" s="426"/>
      <c r="H1638" s="426"/>
      <c r="I1638" s="426"/>
    </row>
    <row r="1639" spans="3:9" s="9" customFormat="1">
      <c r="C1639" s="426"/>
      <c r="D1639" s="426"/>
      <c r="E1639" s="426"/>
      <c r="F1639" s="426"/>
      <c r="G1639" s="426"/>
      <c r="H1639" s="426"/>
      <c r="I1639" s="426"/>
    </row>
    <row r="1640" spans="3:9" s="9" customFormat="1">
      <c r="C1640" s="426"/>
      <c r="D1640" s="426"/>
      <c r="E1640" s="426"/>
      <c r="F1640" s="426"/>
      <c r="G1640" s="426"/>
      <c r="H1640" s="426"/>
      <c r="I1640" s="426"/>
    </row>
    <row r="1641" spans="3:9" s="9" customFormat="1">
      <c r="C1641" s="426"/>
      <c r="D1641" s="426"/>
      <c r="E1641" s="426"/>
      <c r="F1641" s="426"/>
      <c r="G1641" s="426"/>
      <c r="H1641" s="426"/>
      <c r="I1641" s="426"/>
    </row>
    <row r="1642" spans="3:9" s="9" customFormat="1">
      <c r="C1642" s="426"/>
      <c r="D1642" s="426"/>
      <c r="E1642" s="426"/>
      <c r="F1642" s="426"/>
      <c r="G1642" s="426"/>
      <c r="H1642" s="426"/>
      <c r="I1642" s="426"/>
    </row>
    <row r="1643" spans="3:9" s="9" customFormat="1">
      <c r="C1643" s="426"/>
      <c r="D1643" s="426"/>
      <c r="E1643" s="426"/>
      <c r="F1643" s="426"/>
      <c r="G1643" s="426"/>
      <c r="H1643" s="426"/>
      <c r="I1643" s="426"/>
    </row>
    <row r="1644" spans="3:9" s="9" customFormat="1">
      <c r="C1644" s="426"/>
      <c r="D1644" s="426"/>
      <c r="E1644" s="426"/>
      <c r="F1644" s="426"/>
      <c r="G1644" s="426"/>
      <c r="H1644" s="426"/>
      <c r="I1644" s="426"/>
    </row>
    <row r="1645" spans="3:9" s="9" customFormat="1">
      <c r="C1645" s="426"/>
      <c r="D1645" s="426"/>
      <c r="E1645" s="426"/>
      <c r="F1645" s="426"/>
      <c r="G1645" s="426"/>
      <c r="H1645" s="426"/>
      <c r="I1645" s="426"/>
    </row>
    <row r="1646" spans="3:9" s="9" customFormat="1">
      <c r="C1646" s="426"/>
      <c r="D1646" s="426"/>
      <c r="E1646" s="426"/>
      <c r="F1646" s="426"/>
      <c r="G1646" s="426"/>
      <c r="H1646" s="426"/>
      <c r="I1646" s="426"/>
    </row>
    <row r="1647" spans="3:9" s="9" customFormat="1">
      <c r="C1647" s="426"/>
      <c r="D1647" s="426"/>
      <c r="E1647" s="426"/>
      <c r="F1647" s="426"/>
      <c r="G1647" s="426"/>
      <c r="H1647" s="426"/>
      <c r="I1647" s="426"/>
    </row>
    <row r="1648" spans="3:9" s="9" customFormat="1">
      <c r="C1648" s="426"/>
      <c r="D1648" s="426"/>
      <c r="E1648" s="426"/>
      <c r="F1648" s="426"/>
      <c r="G1648" s="426"/>
      <c r="H1648" s="426"/>
      <c r="I1648" s="426"/>
    </row>
    <row r="1649" spans="3:9" s="9" customFormat="1">
      <c r="C1649" s="426"/>
      <c r="D1649" s="426"/>
      <c r="E1649" s="426"/>
      <c r="F1649" s="426"/>
      <c r="G1649" s="426"/>
      <c r="H1649" s="426"/>
      <c r="I1649" s="426"/>
    </row>
    <row r="1650" spans="3:9" s="9" customFormat="1">
      <c r="C1650" s="426"/>
      <c r="D1650" s="426"/>
      <c r="E1650" s="426"/>
      <c r="F1650" s="426"/>
      <c r="G1650" s="426"/>
      <c r="H1650" s="426"/>
      <c r="I1650" s="426"/>
    </row>
    <row r="1651" spans="3:9" s="9" customFormat="1">
      <c r="C1651" s="426"/>
      <c r="D1651" s="426"/>
      <c r="E1651" s="426"/>
      <c r="F1651" s="426"/>
      <c r="G1651" s="426"/>
      <c r="H1651" s="426"/>
      <c r="I1651" s="426"/>
    </row>
    <row r="1652" spans="3:9" s="9" customFormat="1">
      <c r="C1652" s="426"/>
      <c r="D1652" s="426"/>
      <c r="E1652" s="426"/>
      <c r="F1652" s="426"/>
      <c r="G1652" s="426"/>
      <c r="H1652" s="426"/>
      <c r="I1652" s="426"/>
    </row>
    <row r="1653" spans="3:9" s="9" customFormat="1">
      <c r="C1653" s="426"/>
      <c r="D1653" s="426"/>
      <c r="E1653" s="426"/>
      <c r="F1653" s="426"/>
      <c r="G1653" s="426"/>
      <c r="H1653" s="426"/>
      <c r="I1653" s="426"/>
    </row>
    <row r="1654" spans="3:9" s="9" customFormat="1">
      <c r="C1654" s="426"/>
      <c r="D1654" s="426"/>
      <c r="E1654" s="426"/>
      <c r="F1654" s="426"/>
      <c r="G1654" s="426"/>
      <c r="H1654" s="426"/>
      <c r="I1654" s="426"/>
    </row>
    <row r="1655" spans="3:9" s="9" customFormat="1">
      <c r="C1655" s="426"/>
      <c r="D1655" s="426"/>
      <c r="E1655" s="426"/>
      <c r="F1655" s="426"/>
      <c r="G1655" s="426"/>
      <c r="H1655" s="426"/>
      <c r="I1655" s="426"/>
    </row>
    <row r="1656" spans="3:9" s="9" customFormat="1">
      <c r="C1656" s="426"/>
      <c r="D1656" s="426"/>
      <c r="E1656" s="426"/>
      <c r="F1656" s="426"/>
      <c r="G1656" s="426"/>
      <c r="H1656" s="426"/>
      <c r="I1656" s="426"/>
    </row>
    <row r="1657" spans="3:9" s="9" customFormat="1">
      <c r="C1657" s="426"/>
      <c r="D1657" s="426"/>
      <c r="E1657" s="426"/>
      <c r="F1657" s="426"/>
      <c r="G1657" s="426"/>
      <c r="H1657" s="426"/>
      <c r="I1657" s="426"/>
    </row>
    <row r="1658" spans="3:9" s="9" customFormat="1">
      <c r="C1658" s="426"/>
      <c r="D1658" s="426"/>
      <c r="E1658" s="426"/>
      <c r="F1658" s="426"/>
      <c r="G1658" s="426"/>
      <c r="H1658" s="426"/>
      <c r="I1658" s="426"/>
    </row>
    <row r="1659" spans="3:9" s="9" customFormat="1">
      <c r="C1659" s="426"/>
      <c r="D1659" s="426"/>
      <c r="E1659" s="426"/>
      <c r="F1659" s="426"/>
      <c r="G1659" s="426"/>
      <c r="H1659" s="426"/>
      <c r="I1659" s="426"/>
    </row>
    <row r="1660" spans="3:9" s="9" customFormat="1">
      <c r="C1660" s="426"/>
      <c r="D1660" s="426"/>
      <c r="E1660" s="426"/>
      <c r="F1660" s="426"/>
      <c r="G1660" s="426"/>
      <c r="H1660" s="426"/>
      <c r="I1660" s="426"/>
    </row>
    <row r="1661" spans="3:9" s="9" customFormat="1">
      <c r="C1661" s="426"/>
      <c r="D1661" s="426"/>
      <c r="E1661" s="426"/>
      <c r="F1661" s="426"/>
      <c r="G1661" s="426"/>
      <c r="H1661" s="426"/>
      <c r="I1661" s="426"/>
    </row>
    <row r="1662" spans="3:9" s="9" customFormat="1">
      <c r="C1662" s="426"/>
      <c r="D1662" s="426"/>
      <c r="E1662" s="426"/>
      <c r="F1662" s="426"/>
      <c r="G1662" s="426"/>
      <c r="H1662" s="426"/>
      <c r="I1662" s="426"/>
    </row>
    <row r="1663" spans="3:9" s="9" customFormat="1">
      <c r="C1663" s="426"/>
      <c r="D1663" s="426"/>
      <c r="E1663" s="426"/>
      <c r="F1663" s="426"/>
      <c r="G1663" s="426"/>
      <c r="H1663" s="426"/>
      <c r="I1663" s="426"/>
    </row>
    <row r="1664" spans="3:9" s="9" customFormat="1">
      <c r="C1664" s="426"/>
      <c r="D1664" s="426"/>
      <c r="E1664" s="426"/>
      <c r="F1664" s="426"/>
      <c r="G1664" s="426"/>
      <c r="H1664" s="426"/>
      <c r="I1664" s="426"/>
    </row>
    <row r="1665" spans="3:9" s="9" customFormat="1">
      <c r="C1665" s="426"/>
      <c r="D1665" s="426"/>
      <c r="E1665" s="426"/>
      <c r="F1665" s="426"/>
      <c r="G1665" s="426"/>
      <c r="H1665" s="426"/>
      <c r="I1665" s="426"/>
    </row>
    <row r="1666" spans="3:9" s="9" customFormat="1">
      <c r="C1666" s="426"/>
      <c r="D1666" s="426"/>
      <c r="E1666" s="426"/>
      <c r="F1666" s="426"/>
      <c r="G1666" s="426"/>
      <c r="H1666" s="426"/>
      <c r="I1666" s="426"/>
    </row>
    <row r="1667" spans="3:9" s="9" customFormat="1">
      <c r="C1667" s="426"/>
      <c r="D1667" s="426"/>
      <c r="E1667" s="426"/>
      <c r="F1667" s="426"/>
      <c r="G1667" s="426"/>
      <c r="H1667" s="426"/>
      <c r="I1667" s="426"/>
    </row>
    <row r="1668" spans="3:9" s="9" customFormat="1">
      <c r="C1668" s="426"/>
      <c r="D1668" s="426"/>
      <c r="E1668" s="426"/>
      <c r="F1668" s="426"/>
      <c r="G1668" s="426"/>
      <c r="H1668" s="426"/>
      <c r="I1668" s="426"/>
    </row>
    <row r="1669" spans="3:9" s="9" customFormat="1">
      <c r="C1669" s="426"/>
      <c r="D1669" s="426"/>
      <c r="E1669" s="426"/>
      <c r="F1669" s="426"/>
      <c r="G1669" s="426"/>
      <c r="H1669" s="426"/>
      <c r="I1669" s="426"/>
    </row>
    <row r="1670" spans="3:9" s="9" customFormat="1">
      <c r="C1670" s="426"/>
      <c r="D1670" s="426"/>
      <c r="E1670" s="426"/>
      <c r="F1670" s="426"/>
      <c r="G1670" s="426"/>
      <c r="H1670" s="426"/>
      <c r="I1670" s="426"/>
    </row>
    <row r="1671" spans="3:9" s="9" customFormat="1">
      <c r="C1671" s="426"/>
      <c r="D1671" s="426"/>
      <c r="E1671" s="426"/>
      <c r="F1671" s="426"/>
      <c r="G1671" s="426"/>
      <c r="H1671" s="426"/>
      <c r="I1671" s="426"/>
    </row>
    <row r="1672" spans="3:9" s="9" customFormat="1">
      <c r="C1672" s="426"/>
      <c r="D1672" s="426"/>
      <c r="E1672" s="426"/>
      <c r="F1672" s="426"/>
      <c r="G1672" s="426"/>
      <c r="H1672" s="426"/>
      <c r="I1672" s="426"/>
    </row>
    <row r="1673" spans="3:9" s="9" customFormat="1">
      <c r="C1673" s="426"/>
      <c r="D1673" s="426"/>
      <c r="E1673" s="426"/>
      <c r="F1673" s="426"/>
      <c r="G1673" s="426"/>
      <c r="H1673" s="426"/>
      <c r="I1673" s="426"/>
    </row>
    <row r="1674" spans="3:9" s="9" customFormat="1">
      <c r="C1674" s="426"/>
      <c r="D1674" s="426"/>
      <c r="E1674" s="426"/>
      <c r="F1674" s="426"/>
      <c r="G1674" s="426"/>
      <c r="H1674" s="426"/>
      <c r="I1674" s="426"/>
    </row>
    <row r="1675" spans="3:9" s="9" customFormat="1">
      <c r="C1675" s="426"/>
      <c r="D1675" s="426"/>
      <c r="E1675" s="426"/>
      <c r="F1675" s="426"/>
      <c r="G1675" s="426"/>
      <c r="H1675" s="426"/>
      <c r="I1675" s="426"/>
    </row>
    <row r="1676" spans="3:9" s="9" customFormat="1">
      <c r="C1676" s="426"/>
      <c r="D1676" s="426"/>
      <c r="E1676" s="426"/>
      <c r="F1676" s="426"/>
      <c r="G1676" s="426"/>
      <c r="H1676" s="426"/>
      <c r="I1676" s="426"/>
    </row>
    <row r="1677" spans="3:9" s="9" customFormat="1">
      <c r="C1677" s="426"/>
      <c r="D1677" s="426"/>
      <c r="E1677" s="426"/>
      <c r="F1677" s="426"/>
      <c r="G1677" s="426"/>
      <c r="H1677" s="426"/>
      <c r="I1677" s="426"/>
    </row>
    <row r="1678" spans="3:9" s="9" customFormat="1">
      <c r="C1678" s="426"/>
      <c r="D1678" s="426"/>
      <c r="E1678" s="426"/>
      <c r="F1678" s="426"/>
      <c r="G1678" s="426"/>
      <c r="H1678" s="426"/>
      <c r="I1678" s="426"/>
    </row>
    <row r="1679" spans="3:9" s="9" customFormat="1">
      <c r="C1679" s="426"/>
      <c r="D1679" s="426"/>
      <c r="E1679" s="426"/>
      <c r="F1679" s="426"/>
      <c r="G1679" s="426"/>
      <c r="H1679" s="426"/>
      <c r="I1679" s="426"/>
    </row>
    <row r="1680" spans="3:9" s="9" customFormat="1">
      <c r="C1680" s="426"/>
      <c r="D1680" s="426"/>
      <c r="E1680" s="426"/>
      <c r="F1680" s="426"/>
      <c r="G1680" s="426"/>
      <c r="H1680" s="426"/>
      <c r="I1680" s="426"/>
    </row>
    <row r="1681" spans="3:9" s="9" customFormat="1">
      <c r="C1681" s="426"/>
      <c r="D1681" s="426"/>
      <c r="E1681" s="426"/>
      <c r="F1681" s="426"/>
      <c r="G1681" s="426"/>
      <c r="H1681" s="426"/>
      <c r="I1681" s="426"/>
    </row>
    <row r="1682" spans="3:9" s="9" customFormat="1">
      <c r="C1682" s="426"/>
      <c r="D1682" s="426"/>
      <c r="E1682" s="426"/>
      <c r="F1682" s="426"/>
      <c r="G1682" s="426"/>
      <c r="H1682" s="426"/>
      <c r="I1682" s="426"/>
    </row>
    <row r="1683" spans="3:9" s="9" customFormat="1">
      <c r="C1683" s="426"/>
      <c r="D1683" s="426"/>
      <c r="E1683" s="426"/>
      <c r="F1683" s="426"/>
      <c r="G1683" s="426"/>
      <c r="H1683" s="426"/>
      <c r="I1683" s="426"/>
    </row>
    <row r="1684" spans="3:9" s="9" customFormat="1">
      <c r="C1684" s="426"/>
      <c r="D1684" s="426"/>
      <c r="E1684" s="426"/>
      <c r="F1684" s="426"/>
      <c r="G1684" s="426"/>
      <c r="H1684" s="426"/>
      <c r="I1684" s="426"/>
    </row>
    <row r="1685" spans="3:9" s="9" customFormat="1">
      <c r="C1685" s="426"/>
      <c r="D1685" s="426"/>
      <c r="E1685" s="426"/>
      <c r="F1685" s="426"/>
      <c r="G1685" s="426"/>
      <c r="H1685" s="426"/>
      <c r="I1685" s="426"/>
    </row>
    <row r="1686" spans="3:9" s="9" customFormat="1">
      <c r="C1686" s="426"/>
      <c r="D1686" s="426"/>
      <c r="E1686" s="426"/>
      <c r="F1686" s="426"/>
      <c r="G1686" s="426"/>
      <c r="H1686" s="426"/>
      <c r="I1686" s="426"/>
    </row>
    <row r="1687" spans="3:9" s="9" customFormat="1">
      <c r="C1687" s="426"/>
      <c r="D1687" s="426"/>
      <c r="E1687" s="426"/>
      <c r="F1687" s="426"/>
      <c r="G1687" s="426"/>
      <c r="H1687" s="426"/>
      <c r="I1687" s="426"/>
    </row>
    <row r="1688" spans="3:9" s="9" customFormat="1">
      <c r="C1688" s="426"/>
      <c r="D1688" s="426"/>
      <c r="E1688" s="426"/>
      <c r="F1688" s="426"/>
      <c r="G1688" s="426"/>
      <c r="H1688" s="426"/>
      <c r="I1688" s="426"/>
    </row>
    <row r="1689" spans="3:9" s="9" customFormat="1">
      <c r="C1689" s="426"/>
      <c r="D1689" s="426"/>
      <c r="E1689" s="426"/>
      <c r="F1689" s="426"/>
      <c r="G1689" s="426"/>
      <c r="H1689" s="426"/>
      <c r="I1689" s="426"/>
    </row>
    <row r="1690" spans="3:9" s="9" customFormat="1">
      <c r="C1690" s="426"/>
      <c r="D1690" s="426"/>
      <c r="E1690" s="426"/>
      <c r="F1690" s="426"/>
      <c r="G1690" s="426"/>
      <c r="H1690" s="426"/>
      <c r="I1690" s="426"/>
    </row>
    <row r="1691" spans="3:9" s="9" customFormat="1">
      <c r="C1691" s="426"/>
      <c r="D1691" s="426"/>
      <c r="E1691" s="426"/>
      <c r="F1691" s="426"/>
      <c r="G1691" s="426"/>
      <c r="H1691" s="426"/>
      <c r="I1691" s="426"/>
    </row>
    <row r="1692" spans="3:9" s="9" customFormat="1">
      <c r="C1692" s="426"/>
      <c r="D1692" s="426"/>
      <c r="E1692" s="426"/>
      <c r="F1692" s="426"/>
      <c r="G1692" s="426"/>
      <c r="H1692" s="426"/>
      <c r="I1692" s="426"/>
    </row>
    <row r="1693" spans="3:9" s="9" customFormat="1">
      <c r="C1693" s="426"/>
      <c r="D1693" s="426"/>
      <c r="E1693" s="426"/>
      <c r="F1693" s="426"/>
      <c r="G1693" s="426"/>
      <c r="H1693" s="426"/>
      <c r="I1693" s="426"/>
    </row>
    <row r="1694" spans="3:9" s="9" customFormat="1">
      <c r="C1694" s="426"/>
      <c r="D1694" s="426"/>
      <c r="E1694" s="426"/>
      <c r="F1694" s="426"/>
      <c r="G1694" s="426"/>
      <c r="H1694" s="426"/>
      <c r="I1694" s="426"/>
    </row>
    <row r="1695" spans="3:9" s="9" customFormat="1">
      <c r="C1695" s="426"/>
      <c r="D1695" s="426"/>
      <c r="E1695" s="426"/>
      <c r="F1695" s="426"/>
      <c r="G1695" s="426"/>
      <c r="H1695" s="426"/>
      <c r="I1695" s="426"/>
    </row>
    <row r="1696" spans="3:9" s="9" customFormat="1">
      <c r="C1696" s="426"/>
      <c r="D1696" s="426"/>
      <c r="E1696" s="426"/>
      <c r="F1696" s="426"/>
      <c r="G1696" s="426"/>
      <c r="H1696" s="426"/>
      <c r="I1696" s="426"/>
    </row>
    <row r="1697" spans="3:9" s="9" customFormat="1">
      <c r="C1697" s="426"/>
      <c r="D1697" s="426"/>
      <c r="E1697" s="426"/>
      <c r="F1697" s="426"/>
      <c r="G1697" s="426"/>
      <c r="H1697" s="426"/>
      <c r="I1697" s="426"/>
    </row>
    <row r="1698" spans="3:9" s="9" customFormat="1">
      <c r="C1698" s="426"/>
      <c r="D1698" s="426"/>
      <c r="E1698" s="426"/>
      <c r="F1698" s="426"/>
      <c r="G1698" s="426"/>
      <c r="H1698" s="426"/>
      <c r="I1698" s="426"/>
    </row>
    <row r="1699" spans="3:9" s="9" customFormat="1">
      <c r="C1699" s="426"/>
      <c r="D1699" s="426"/>
      <c r="E1699" s="426"/>
      <c r="F1699" s="426"/>
      <c r="G1699" s="426"/>
      <c r="H1699" s="426"/>
      <c r="I1699" s="426"/>
    </row>
    <row r="1700" spans="3:9" s="9" customFormat="1">
      <c r="C1700" s="426"/>
      <c r="D1700" s="426"/>
      <c r="E1700" s="426"/>
      <c r="F1700" s="426"/>
      <c r="G1700" s="426"/>
      <c r="H1700" s="426"/>
      <c r="I1700" s="426"/>
    </row>
    <row r="1701" spans="3:9" s="9" customFormat="1">
      <c r="C1701" s="426"/>
      <c r="D1701" s="426"/>
      <c r="E1701" s="426"/>
      <c r="F1701" s="426"/>
      <c r="G1701" s="426"/>
      <c r="H1701" s="426"/>
      <c r="I1701" s="426"/>
    </row>
    <row r="1702" spans="3:9" s="9" customFormat="1">
      <c r="C1702" s="426"/>
      <c r="D1702" s="426"/>
      <c r="E1702" s="426"/>
      <c r="F1702" s="426"/>
      <c r="G1702" s="426"/>
      <c r="H1702" s="426"/>
      <c r="I1702" s="426"/>
    </row>
    <row r="1703" spans="3:9" s="9" customFormat="1">
      <c r="C1703" s="426"/>
      <c r="D1703" s="426"/>
      <c r="E1703" s="426"/>
      <c r="F1703" s="426"/>
      <c r="G1703" s="426"/>
      <c r="H1703" s="426"/>
      <c r="I1703" s="426"/>
    </row>
    <row r="1704" spans="3:9" s="9" customFormat="1">
      <c r="C1704" s="426"/>
      <c r="D1704" s="426"/>
      <c r="E1704" s="426"/>
      <c r="F1704" s="426"/>
      <c r="G1704" s="426"/>
      <c r="H1704" s="426"/>
      <c r="I1704" s="426"/>
    </row>
    <row r="1705" spans="3:9" s="9" customFormat="1">
      <c r="C1705" s="426"/>
      <c r="D1705" s="426"/>
      <c r="E1705" s="426"/>
      <c r="F1705" s="426"/>
      <c r="G1705" s="426"/>
      <c r="H1705" s="426"/>
      <c r="I1705" s="426"/>
    </row>
    <row r="1706" spans="3:9" s="9" customFormat="1">
      <c r="C1706" s="426"/>
      <c r="D1706" s="426"/>
      <c r="E1706" s="426"/>
      <c r="F1706" s="426"/>
      <c r="G1706" s="426"/>
      <c r="H1706" s="426"/>
      <c r="I1706" s="426"/>
    </row>
    <row r="1707" spans="3:9" s="9" customFormat="1">
      <c r="C1707" s="426"/>
      <c r="D1707" s="426"/>
      <c r="E1707" s="426"/>
      <c r="F1707" s="426"/>
      <c r="G1707" s="426"/>
      <c r="H1707" s="426"/>
      <c r="I1707" s="426"/>
    </row>
    <row r="1708" spans="3:9" s="9" customFormat="1">
      <c r="C1708" s="426"/>
      <c r="D1708" s="426"/>
      <c r="E1708" s="426"/>
      <c r="F1708" s="426"/>
      <c r="G1708" s="426"/>
      <c r="H1708" s="426"/>
      <c r="I1708" s="426"/>
    </row>
    <row r="1709" spans="3:9" s="9" customFormat="1">
      <c r="C1709" s="426"/>
      <c r="D1709" s="426"/>
      <c r="E1709" s="426"/>
      <c r="F1709" s="426"/>
      <c r="G1709" s="426"/>
      <c r="H1709" s="426"/>
      <c r="I1709" s="426"/>
    </row>
    <row r="1710" spans="3:9" s="9" customFormat="1">
      <c r="C1710" s="426"/>
      <c r="D1710" s="426"/>
      <c r="E1710" s="426"/>
      <c r="F1710" s="426"/>
      <c r="G1710" s="426"/>
      <c r="H1710" s="426"/>
      <c r="I1710" s="426"/>
    </row>
    <row r="1711" spans="3:9" s="9" customFormat="1">
      <c r="C1711" s="426"/>
      <c r="D1711" s="426"/>
      <c r="E1711" s="426"/>
      <c r="F1711" s="426"/>
      <c r="G1711" s="426"/>
      <c r="H1711" s="426"/>
      <c r="I1711" s="426"/>
    </row>
    <row r="1712" spans="3:9" s="9" customFormat="1">
      <c r="C1712" s="426"/>
      <c r="D1712" s="426"/>
      <c r="E1712" s="426"/>
      <c r="F1712" s="426"/>
      <c r="G1712" s="426"/>
      <c r="H1712" s="426"/>
      <c r="I1712" s="426"/>
    </row>
    <row r="1713" spans="3:9" s="9" customFormat="1">
      <c r="C1713" s="426"/>
      <c r="D1713" s="426"/>
      <c r="E1713" s="426"/>
      <c r="F1713" s="426"/>
      <c r="G1713" s="426"/>
      <c r="H1713" s="426"/>
      <c r="I1713" s="426"/>
    </row>
    <row r="1714" spans="3:9" s="9" customFormat="1">
      <c r="C1714" s="426"/>
      <c r="D1714" s="426"/>
      <c r="E1714" s="426"/>
      <c r="F1714" s="426"/>
      <c r="G1714" s="426"/>
      <c r="H1714" s="426"/>
      <c r="I1714" s="426"/>
    </row>
    <row r="1715" spans="3:9" s="9" customFormat="1">
      <c r="C1715" s="426"/>
      <c r="D1715" s="426"/>
      <c r="E1715" s="426"/>
      <c r="F1715" s="426"/>
      <c r="G1715" s="426"/>
      <c r="H1715" s="426"/>
      <c r="I1715" s="426"/>
    </row>
    <row r="1716" spans="3:9" s="9" customFormat="1">
      <c r="C1716" s="426"/>
      <c r="D1716" s="426"/>
      <c r="E1716" s="426"/>
      <c r="F1716" s="426"/>
      <c r="G1716" s="426"/>
      <c r="H1716" s="426"/>
      <c r="I1716" s="426"/>
    </row>
    <row r="1717" spans="3:9" s="9" customFormat="1">
      <c r="C1717" s="426"/>
      <c r="D1717" s="426"/>
      <c r="E1717" s="426"/>
      <c r="F1717" s="426"/>
      <c r="G1717" s="426"/>
      <c r="H1717" s="426"/>
      <c r="I1717" s="426"/>
    </row>
    <row r="1718" spans="3:9" s="9" customFormat="1">
      <c r="C1718" s="426"/>
      <c r="D1718" s="426"/>
      <c r="E1718" s="426"/>
      <c r="F1718" s="426"/>
      <c r="G1718" s="426"/>
      <c r="H1718" s="426"/>
      <c r="I1718" s="426"/>
    </row>
    <row r="1719" spans="3:9" s="9" customFormat="1">
      <c r="C1719" s="426"/>
      <c r="D1719" s="426"/>
      <c r="E1719" s="426"/>
      <c r="F1719" s="426"/>
      <c r="G1719" s="426"/>
      <c r="H1719" s="426"/>
      <c r="I1719" s="426"/>
    </row>
    <row r="1720" spans="3:9" s="9" customFormat="1">
      <c r="C1720" s="426"/>
      <c r="D1720" s="426"/>
      <c r="E1720" s="426"/>
      <c r="F1720" s="426"/>
      <c r="G1720" s="426"/>
      <c r="H1720" s="426"/>
      <c r="I1720" s="426"/>
    </row>
    <row r="1721" spans="3:9" s="9" customFormat="1">
      <c r="C1721" s="426"/>
      <c r="D1721" s="426"/>
      <c r="E1721" s="426"/>
      <c r="F1721" s="426"/>
      <c r="G1721" s="426"/>
      <c r="H1721" s="426"/>
      <c r="I1721" s="426"/>
    </row>
    <row r="1722" spans="3:9" s="9" customFormat="1">
      <c r="C1722" s="426"/>
      <c r="D1722" s="426"/>
      <c r="E1722" s="426"/>
      <c r="F1722" s="426"/>
      <c r="G1722" s="426"/>
      <c r="H1722" s="426"/>
      <c r="I1722" s="426"/>
    </row>
    <row r="1723" spans="3:9" s="9" customFormat="1">
      <c r="C1723" s="426"/>
      <c r="D1723" s="426"/>
      <c r="E1723" s="426"/>
      <c r="F1723" s="426"/>
      <c r="G1723" s="426"/>
      <c r="H1723" s="426"/>
      <c r="I1723" s="426"/>
    </row>
    <row r="1724" spans="3:9" s="9" customFormat="1">
      <c r="C1724" s="426"/>
      <c r="D1724" s="426"/>
      <c r="E1724" s="426"/>
      <c r="F1724" s="426"/>
      <c r="G1724" s="426"/>
      <c r="H1724" s="426"/>
      <c r="I1724" s="426"/>
    </row>
    <row r="1725" spans="3:9" s="9" customFormat="1">
      <c r="C1725" s="426"/>
      <c r="D1725" s="426"/>
      <c r="E1725" s="426"/>
      <c r="F1725" s="426"/>
      <c r="G1725" s="426"/>
      <c r="H1725" s="426"/>
      <c r="I1725" s="426"/>
    </row>
    <row r="1726" spans="3:9" s="9" customFormat="1">
      <c r="C1726" s="426"/>
      <c r="D1726" s="426"/>
      <c r="E1726" s="426"/>
      <c r="F1726" s="426"/>
      <c r="G1726" s="426"/>
      <c r="H1726" s="426"/>
      <c r="I1726" s="426"/>
    </row>
    <row r="1727" spans="3:9" s="9" customFormat="1">
      <c r="C1727" s="426"/>
      <c r="D1727" s="426"/>
      <c r="E1727" s="426"/>
      <c r="F1727" s="426"/>
      <c r="G1727" s="426"/>
      <c r="H1727" s="426"/>
      <c r="I1727" s="426"/>
    </row>
    <row r="1728" spans="3:9" s="9" customFormat="1">
      <c r="C1728" s="426"/>
      <c r="D1728" s="426"/>
      <c r="E1728" s="426"/>
      <c r="F1728" s="426"/>
      <c r="G1728" s="426"/>
      <c r="H1728" s="426"/>
      <c r="I1728" s="426"/>
    </row>
    <row r="1729" spans="3:9" s="9" customFormat="1">
      <c r="C1729" s="426"/>
      <c r="D1729" s="426"/>
      <c r="E1729" s="426"/>
      <c r="F1729" s="426"/>
      <c r="G1729" s="426"/>
      <c r="H1729" s="426"/>
      <c r="I1729" s="426"/>
    </row>
    <row r="1730" spans="3:9" s="9" customFormat="1">
      <c r="C1730" s="426"/>
      <c r="D1730" s="426"/>
      <c r="E1730" s="426"/>
      <c r="F1730" s="426"/>
      <c r="G1730" s="426"/>
      <c r="H1730" s="426"/>
      <c r="I1730" s="426"/>
    </row>
    <row r="1731" spans="3:9" s="9" customFormat="1">
      <c r="C1731" s="426"/>
      <c r="D1731" s="426"/>
      <c r="E1731" s="426"/>
      <c r="F1731" s="426"/>
      <c r="G1731" s="426"/>
      <c r="H1731" s="426"/>
      <c r="I1731" s="426"/>
    </row>
    <row r="1732" spans="3:9" s="9" customFormat="1">
      <c r="C1732" s="426"/>
      <c r="D1732" s="426"/>
      <c r="E1732" s="426"/>
      <c r="F1732" s="426"/>
      <c r="G1732" s="426"/>
      <c r="H1732" s="426"/>
      <c r="I1732" s="426"/>
    </row>
    <row r="1733" spans="3:9" s="9" customFormat="1">
      <c r="C1733" s="426"/>
      <c r="D1733" s="426"/>
      <c r="E1733" s="426"/>
      <c r="F1733" s="426"/>
      <c r="G1733" s="426"/>
      <c r="H1733" s="426"/>
      <c r="I1733" s="426"/>
    </row>
    <row r="1734" spans="3:9" s="9" customFormat="1">
      <c r="C1734" s="426"/>
      <c r="D1734" s="426"/>
      <c r="E1734" s="426"/>
      <c r="F1734" s="426"/>
      <c r="G1734" s="426"/>
      <c r="H1734" s="426"/>
      <c r="I1734" s="426"/>
    </row>
    <row r="1735" spans="3:9" s="9" customFormat="1">
      <c r="C1735" s="426"/>
      <c r="D1735" s="426"/>
      <c r="E1735" s="426"/>
      <c r="F1735" s="426"/>
      <c r="G1735" s="426"/>
      <c r="H1735" s="426"/>
      <c r="I1735" s="426"/>
    </row>
    <row r="1736" spans="3:9" s="9" customFormat="1">
      <c r="C1736" s="426"/>
      <c r="D1736" s="426"/>
      <c r="E1736" s="426"/>
      <c r="F1736" s="426"/>
      <c r="G1736" s="426"/>
      <c r="H1736" s="426"/>
      <c r="I1736" s="426"/>
    </row>
    <row r="1737" spans="3:9" s="9" customFormat="1">
      <c r="C1737" s="426"/>
      <c r="D1737" s="426"/>
      <c r="E1737" s="426"/>
      <c r="F1737" s="426"/>
      <c r="G1737" s="426"/>
      <c r="H1737" s="426"/>
      <c r="I1737" s="426"/>
    </row>
    <row r="1738" spans="3:9" s="9" customFormat="1">
      <c r="C1738" s="426"/>
      <c r="D1738" s="426"/>
      <c r="E1738" s="426"/>
      <c r="F1738" s="426"/>
      <c r="G1738" s="426"/>
      <c r="H1738" s="426"/>
      <c r="I1738" s="426"/>
    </row>
    <row r="1739" spans="3:9" s="9" customFormat="1">
      <c r="C1739" s="426"/>
      <c r="D1739" s="426"/>
      <c r="E1739" s="426"/>
      <c r="F1739" s="426"/>
      <c r="G1739" s="426"/>
      <c r="H1739" s="426"/>
      <c r="I1739" s="426"/>
    </row>
    <row r="1740" spans="3:9" s="9" customFormat="1">
      <c r="C1740" s="426"/>
      <c r="D1740" s="426"/>
      <c r="E1740" s="426"/>
      <c r="F1740" s="426"/>
      <c r="G1740" s="426"/>
      <c r="H1740" s="426"/>
      <c r="I1740" s="426"/>
    </row>
    <row r="1741" spans="3:9" s="9" customFormat="1">
      <c r="C1741" s="426"/>
      <c r="D1741" s="426"/>
      <c r="E1741" s="426"/>
      <c r="F1741" s="426"/>
      <c r="G1741" s="426"/>
      <c r="H1741" s="426"/>
      <c r="I1741" s="426"/>
    </row>
    <row r="1742" spans="3:9" s="9" customFormat="1">
      <c r="C1742" s="426"/>
      <c r="D1742" s="426"/>
      <c r="E1742" s="426"/>
      <c r="F1742" s="426"/>
      <c r="G1742" s="426"/>
      <c r="H1742" s="426"/>
      <c r="I1742" s="426"/>
    </row>
    <row r="1743" spans="3:9" s="9" customFormat="1">
      <c r="C1743" s="426"/>
      <c r="D1743" s="426"/>
      <c r="E1743" s="426"/>
      <c r="F1743" s="426"/>
      <c r="G1743" s="426"/>
      <c r="H1743" s="426"/>
      <c r="I1743" s="426"/>
    </row>
    <row r="1744" spans="3:9" s="9" customFormat="1">
      <c r="C1744" s="426"/>
      <c r="D1744" s="426"/>
      <c r="E1744" s="426"/>
      <c r="F1744" s="426"/>
      <c r="G1744" s="426"/>
      <c r="H1744" s="426"/>
      <c r="I1744" s="426"/>
    </row>
    <row r="1745" spans="3:9" s="9" customFormat="1">
      <c r="C1745" s="426"/>
      <c r="D1745" s="426"/>
      <c r="E1745" s="426"/>
      <c r="F1745" s="426"/>
      <c r="G1745" s="426"/>
      <c r="H1745" s="426"/>
      <c r="I1745" s="426"/>
    </row>
    <row r="1746" spans="3:9" s="9" customFormat="1">
      <c r="C1746" s="426"/>
      <c r="D1746" s="426"/>
      <c r="E1746" s="426"/>
      <c r="F1746" s="426"/>
      <c r="G1746" s="426"/>
      <c r="H1746" s="426"/>
      <c r="I1746" s="426"/>
    </row>
    <row r="1747" spans="3:9" s="9" customFormat="1">
      <c r="C1747" s="426"/>
      <c r="D1747" s="426"/>
      <c r="E1747" s="426"/>
      <c r="F1747" s="426"/>
      <c r="G1747" s="426"/>
      <c r="H1747" s="426"/>
      <c r="I1747" s="426"/>
    </row>
    <row r="1748" spans="3:9" s="9" customFormat="1">
      <c r="C1748" s="426"/>
      <c r="D1748" s="426"/>
      <c r="E1748" s="426"/>
      <c r="F1748" s="426"/>
      <c r="G1748" s="426"/>
      <c r="H1748" s="426"/>
      <c r="I1748" s="426"/>
    </row>
    <row r="1749" spans="3:9" s="9" customFormat="1">
      <c r="C1749" s="426"/>
      <c r="D1749" s="426"/>
      <c r="E1749" s="426"/>
      <c r="F1749" s="426"/>
      <c r="G1749" s="426"/>
      <c r="H1749" s="426"/>
      <c r="I1749" s="426"/>
    </row>
    <row r="1750" spans="3:9" s="9" customFormat="1">
      <c r="C1750" s="426"/>
      <c r="D1750" s="426"/>
      <c r="E1750" s="426"/>
      <c r="F1750" s="426"/>
      <c r="G1750" s="426"/>
      <c r="H1750" s="426"/>
      <c r="I1750" s="426"/>
    </row>
    <row r="1751" spans="3:9" s="9" customFormat="1">
      <c r="C1751" s="426"/>
      <c r="D1751" s="426"/>
      <c r="E1751" s="426"/>
      <c r="F1751" s="426"/>
      <c r="G1751" s="426"/>
      <c r="H1751" s="426"/>
      <c r="I1751" s="426"/>
    </row>
    <row r="1752" spans="3:9" s="9" customFormat="1">
      <c r="C1752" s="426"/>
      <c r="D1752" s="426"/>
      <c r="E1752" s="426"/>
      <c r="F1752" s="426"/>
      <c r="G1752" s="426"/>
      <c r="H1752" s="426"/>
      <c r="I1752" s="426"/>
    </row>
    <row r="1753" spans="3:9" s="9" customFormat="1">
      <c r="C1753" s="426"/>
      <c r="D1753" s="426"/>
      <c r="E1753" s="426"/>
      <c r="F1753" s="426"/>
      <c r="G1753" s="426"/>
      <c r="H1753" s="426"/>
      <c r="I1753" s="426"/>
    </row>
    <row r="1754" spans="3:9" s="9" customFormat="1">
      <c r="C1754" s="426"/>
      <c r="D1754" s="426"/>
      <c r="E1754" s="426"/>
      <c r="F1754" s="426"/>
      <c r="G1754" s="426"/>
      <c r="H1754" s="426"/>
      <c r="I1754" s="426"/>
    </row>
    <row r="1755" spans="3:9" s="9" customFormat="1">
      <c r="C1755" s="426"/>
      <c r="D1755" s="426"/>
      <c r="E1755" s="426"/>
      <c r="F1755" s="426"/>
      <c r="G1755" s="426"/>
      <c r="H1755" s="426"/>
      <c r="I1755" s="426"/>
    </row>
    <row r="1756" spans="3:9" s="9" customFormat="1">
      <c r="C1756" s="426"/>
      <c r="D1756" s="426"/>
      <c r="E1756" s="426"/>
      <c r="F1756" s="426"/>
      <c r="G1756" s="426"/>
      <c r="H1756" s="426"/>
      <c r="I1756" s="426"/>
    </row>
    <row r="1757" spans="3:9" s="9" customFormat="1">
      <c r="C1757" s="426"/>
      <c r="D1757" s="426"/>
      <c r="E1757" s="426"/>
      <c r="F1757" s="426"/>
      <c r="G1757" s="426"/>
      <c r="H1757" s="426"/>
      <c r="I1757" s="426"/>
    </row>
    <row r="1758" spans="3:9" s="9" customFormat="1">
      <c r="C1758" s="426"/>
      <c r="D1758" s="426"/>
      <c r="E1758" s="426"/>
      <c r="F1758" s="426"/>
      <c r="G1758" s="426"/>
      <c r="H1758" s="426"/>
      <c r="I1758" s="426"/>
    </row>
    <row r="1759" spans="3:9" s="9" customFormat="1">
      <c r="C1759" s="426"/>
      <c r="D1759" s="426"/>
      <c r="E1759" s="426"/>
      <c r="F1759" s="426"/>
      <c r="G1759" s="426"/>
      <c r="H1759" s="426"/>
      <c r="I1759" s="426"/>
    </row>
    <row r="1760" spans="3:9" s="9" customFormat="1">
      <c r="C1760" s="426"/>
      <c r="D1760" s="426"/>
      <c r="E1760" s="426"/>
      <c r="F1760" s="426"/>
      <c r="G1760" s="426"/>
      <c r="H1760" s="426"/>
      <c r="I1760" s="426"/>
    </row>
    <row r="1761" spans="3:9" s="9" customFormat="1">
      <c r="C1761" s="426"/>
      <c r="D1761" s="426"/>
      <c r="E1761" s="426"/>
      <c r="F1761" s="426"/>
      <c r="G1761" s="426"/>
      <c r="H1761" s="426"/>
      <c r="I1761" s="426"/>
    </row>
    <row r="1762" spans="3:9" s="9" customFormat="1">
      <c r="C1762" s="426"/>
      <c r="D1762" s="426"/>
      <c r="E1762" s="426"/>
      <c r="F1762" s="426"/>
      <c r="G1762" s="426"/>
      <c r="H1762" s="426"/>
      <c r="I1762" s="426"/>
    </row>
    <row r="1763" spans="3:9" s="9" customFormat="1">
      <c r="C1763" s="426"/>
      <c r="D1763" s="426"/>
      <c r="E1763" s="426"/>
      <c r="F1763" s="426"/>
      <c r="G1763" s="426"/>
      <c r="H1763" s="426"/>
      <c r="I1763" s="426"/>
    </row>
    <row r="1764" spans="3:9" s="9" customFormat="1">
      <c r="C1764" s="426"/>
      <c r="D1764" s="426"/>
      <c r="E1764" s="426"/>
      <c r="F1764" s="426"/>
      <c r="G1764" s="426"/>
      <c r="H1764" s="426"/>
      <c r="I1764" s="426"/>
    </row>
    <row r="1765" spans="3:9" s="9" customFormat="1">
      <c r="C1765" s="426"/>
      <c r="D1765" s="426"/>
      <c r="E1765" s="426"/>
      <c r="F1765" s="426"/>
      <c r="G1765" s="426"/>
      <c r="H1765" s="426"/>
      <c r="I1765" s="426"/>
    </row>
    <row r="1766" spans="3:9" s="9" customFormat="1">
      <c r="C1766" s="426"/>
      <c r="D1766" s="426"/>
      <c r="E1766" s="426"/>
      <c r="F1766" s="426"/>
      <c r="G1766" s="426"/>
      <c r="H1766" s="426"/>
      <c r="I1766" s="426"/>
    </row>
    <row r="1767" spans="3:9" s="9" customFormat="1">
      <c r="C1767" s="426"/>
      <c r="D1767" s="426"/>
      <c r="E1767" s="426"/>
      <c r="F1767" s="426"/>
      <c r="G1767" s="426"/>
      <c r="H1767" s="426"/>
      <c r="I1767" s="426"/>
    </row>
    <row r="1768" spans="3:9" s="9" customFormat="1">
      <c r="C1768" s="426"/>
      <c r="D1768" s="426"/>
      <c r="E1768" s="426"/>
      <c r="F1768" s="426"/>
      <c r="G1768" s="426"/>
      <c r="H1768" s="426"/>
      <c r="I1768" s="426"/>
    </row>
    <row r="1769" spans="3:9" s="9" customFormat="1">
      <c r="C1769" s="426"/>
      <c r="D1769" s="426"/>
      <c r="E1769" s="426"/>
      <c r="F1769" s="426"/>
      <c r="G1769" s="426"/>
      <c r="H1769" s="426"/>
      <c r="I1769" s="426"/>
    </row>
    <row r="1770" spans="3:9" s="9" customFormat="1">
      <c r="C1770" s="426"/>
      <c r="D1770" s="426"/>
      <c r="E1770" s="426"/>
      <c r="F1770" s="426"/>
      <c r="G1770" s="426"/>
      <c r="H1770" s="426"/>
      <c r="I1770" s="426"/>
    </row>
    <row r="1771" spans="3:9" s="9" customFormat="1">
      <c r="C1771" s="426"/>
      <c r="D1771" s="426"/>
      <c r="E1771" s="426"/>
      <c r="F1771" s="426"/>
      <c r="G1771" s="426"/>
      <c r="H1771" s="426"/>
      <c r="I1771" s="426"/>
    </row>
    <row r="1772" spans="3:9" s="9" customFormat="1">
      <c r="C1772" s="426"/>
      <c r="D1772" s="426"/>
      <c r="E1772" s="426"/>
      <c r="F1772" s="426"/>
      <c r="G1772" s="426"/>
      <c r="H1772" s="426"/>
      <c r="I1772" s="426"/>
    </row>
    <row r="1773" spans="3:9" s="9" customFormat="1">
      <c r="C1773" s="426"/>
      <c r="D1773" s="426"/>
      <c r="E1773" s="426"/>
      <c r="F1773" s="426"/>
      <c r="G1773" s="426"/>
      <c r="H1773" s="426"/>
      <c r="I1773" s="426"/>
    </row>
    <row r="1774" spans="3:9" s="9" customFormat="1">
      <c r="C1774" s="426"/>
      <c r="D1774" s="426"/>
      <c r="E1774" s="426"/>
      <c r="F1774" s="426"/>
      <c r="G1774" s="426"/>
      <c r="H1774" s="426"/>
      <c r="I1774" s="426"/>
    </row>
    <row r="1775" spans="3:9" s="9" customFormat="1">
      <c r="C1775" s="426"/>
      <c r="D1775" s="426"/>
      <c r="E1775" s="426"/>
      <c r="F1775" s="426"/>
      <c r="G1775" s="426"/>
      <c r="H1775" s="426"/>
      <c r="I1775" s="426"/>
    </row>
    <row r="1776" spans="3:9" s="9" customFormat="1">
      <c r="C1776" s="426"/>
      <c r="D1776" s="426"/>
      <c r="E1776" s="426"/>
      <c r="F1776" s="426"/>
      <c r="G1776" s="426"/>
      <c r="H1776" s="426"/>
      <c r="I1776" s="426"/>
    </row>
    <row r="1777" spans="3:9" s="9" customFormat="1">
      <c r="C1777" s="426"/>
      <c r="D1777" s="426"/>
      <c r="E1777" s="426"/>
      <c r="F1777" s="426"/>
      <c r="G1777" s="426"/>
      <c r="H1777" s="426"/>
      <c r="I1777" s="426"/>
    </row>
    <row r="1778" spans="3:9" s="9" customFormat="1">
      <c r="C1778" s="426"/>
      <c r="D1778" s="426"/>
      <c r="E1778" s="426"/>
      <c r="F1778" s="426"/>
      <c r="G1778" s="426"/>
      <c r="H1778" s="426"/>
      <c r="I1778" s="426"/>
    </row>
    <row r="1779" spans="3:9" s="9" customFormat="1">
      <c r="C1779" s="426"/>
      <c r="D1779" s="426"/>
      <c r="E1779" s="426"/>
      <c r="F1779" s="426"/>
      <c r="G1779" s="426"/>
      <c r="H1779" s="426"/>
      <c r="I1779" s="426"/>
    </row>
    <row r="1780" spans="3:9" s="9" customFormat="1">
      <c r="C1780" s="426"/>
      <c r="D1780" s="426"/>
      <c r="E1780" s="426"/>
      <c r="F1780" s="426"/>
      <c r="G1780" s="426"/>
      <c r="H1780" s="426"/>
      <c r="I1780" s="426"/>
    </row>
    <row r="1781" spans="3:9" s="9" customFormat="1">
      <c r="C1781" s="426"/>
      <c r="D1781" s="426"/>
      <c r="E1781" s="426"/>
      <c r="F1781" s="426"/>
      <c r="G1781" s="426"/>
      <c r="H1781" s="426"/>
      <c r="I1781" s="426"/>
    </row>
    <row r="1782" spans="3:9" s="9" customFormat="1">
      <c r="C1782" s="426"/>
      <c r="D1782" s="426"/>
      <c r="E1782" s="426"/>
      <c r="F1782" s="426"/>
      <c r="G1782" s="426"/>
      <c r="H1782" s="426"/>
      <c r="I1782" s="426"/>
    </row>
    <row r="1783" spans="3:9" s="9" customFormat="1">
      <c r="C1783" s="426"/>
      <c r="D1783" s="426"/>
      <c r="E1783" s="426"/>
      <c r="F1783" s="426"/>
      <c r="G1783" s="426"/>
      <c r="H1783" s="426"/>
      <c r="I1783" s="426"/>
    </row>
    <row r="1784" spans="3:9" s="9" customFormat="1">
      <c r="C1784" s="426"/>
      <c r="D1784" s="426"/>
      <c r="E1784" s="426"/>
      <c r="F1784" s="426"/>
      <c r="G1784" s="426"/>
      <c r="H1784" s="426"/>
      <c r="I1784" s="426"/>
    </row>
    <row r="1785" spans="3:9" s="9" customFormat="1">
      <c r="C1785" s="426"/>
      <c r="D1785" s="426"/>
      <c r="E1785" s="426"/>
      <c r="F1785" s="426"/>
      <c r="G1785" s="426"/>
      <c r="H1785" s="426"/>
      <c r="I1785" s="426"/>
    </row>
    <row r="1786" spans="3:9" s="9" customFormat="1">
      <c r="C1786" s="426"/>
      <c r="D1786" s="426"/>
      <c r="E1786" s="426"/>
      <c r="F1786" s="426"/>
      <c r="G1786" s="426"/>
      <c r="H1786" s="426"/>
      <c r="I1786" s="426"/>
    </row>
    <row r="1787" spans="3:9" s="9" customFormat="1">
      <c r="C1787" s="426"/>
      <c r="D1787" s="426"/>
      <c r="E1787" s="426"/>
      <c r="F1787" s="426"/>
      <c r="G1787" s="426"/>
      <c r="H1787" s="426"/>
      <c r="I1787" s="426"/>
    </row>
    <row r="1788" spans="3:9" s="9" customFormat="1">
      <c r="C1788" s="426"/>
      <c r="D1788" s="426"/>
      <c r="E1788" s="426"/>
      <c r="F1788" s="426"/>
      <c r="G1788" s="426"/>
      <c r="H1788" s="426"/>
      <c r="I1788" s="426"/>
    </row>
    <row r="1789" spans="3:9" s="9" customFormat="1">
      <c r="C1789" s="426"/>
      <c r="D1789" s="426"/>
      <c r="E1789" s="426"/>
      <c r="F1789" s="426"/>
      <c r="G1789" s="426"/>
      <c r="H1789" s="426"/>
      <c r="I1789" s="426"/>
    </row>
    <row r="1790" spans="3:9" s="9" customFormat="1">
      <c r="C1790" s="426"/>
      <c r="D1790" s="426"/>
      <c r="E1790" s="426"/>
      <c r="F1790" s="426"/>
      <c r="G1790" s="426"/>
      <c r="H1790" s="426"/>
      <c r="I1790" s="426"/>
    </row>
    <row r="1791" spans="3:9" s="9" customFormat="1">
      <c r="C1791" s="426"/>
      <c r="D1791" s="426"/>
      <c r="E1791" s="426"/>
      <c r="F1791" s="426"/>
      <c r="G1791" s="426"/>
      <c r="H1791" s="426"/>
      <c r="I1791" s="426"/>
    </row>
    <row r="1792" spans="3:9" s="9" customFormat="1">
      <c r="C1792" s="426"/>
      <c r="D1792" s="426"/>
      <c r="E1792" s="426"/>
      <c r="F1792" s="426"/>
      <c r="G1792" s="426"/>
      <c r="H1792" s="426"/>
      <c r="I1792" s="426"/>
    </row>
    <row r="1793" spans="3:9" s="9" customFormat="1">
      <c r="C1793" s="426"/>
      <c r="D1793" s="426"/>
      <c r="E1793" s="426"/>
      <c r="F1793" s="426"/>
      <c r="G1793" s="426"/>
      <c r="H1793" s="426"/>
      <c r="I1793" s="426"/>
    </row>
    <row r="1794" spans="3:9" s="9" customFormat="1">
      <c r="C1794" s="426"/>
      <c r="D1794" s="426"/>
      <c r="E1794" s="426"/>
      <c r="F1794" s="426"/>
      <c r="G1794" s="426"/>
      <c r="H1794" s="426"/>
      <c r="I1794" s="426"/>
    </row>
    <row r="1795" spans="3:9" s="9" customFormat="1">
      <c r="C1795" s="426"/>
      <c r="D1795" s="426"/>
      <c r="E1795" s="426"/>
      <c r="F1795" s="426"/>
      <c r="G1795" s="426"/>
      <c r="H1795" s="426"/>
      <c r="I1795" s="426"/>
    </row>
    <row r="1796" spans="3:9" s="9" customFormat="1">
      <c r="C1796" s="426"/>
      <c r="D1796" s="426"/>
      <c r="E1796" s="426"/>
      <c r="F1796" s="426"/>
      <c r="G1796" s="426"/>
      <c r="H1796" s="426"/>
      <c r="I1796" s="426"/>
    </row>
    <row r="1797" spans="3:9" s="9" customFormat="1">
      <c r="C1797" s="426"/>
      <c r="D1797" s="426"/>
      <c r="E1797" s="426"/>
      <c r="F1797" s="426"/>
      <c r="G1797" s="426"/>
      <c r="H1797" s="426"/>
      <c r="I1797" s="426"/>
    </row>
    <row r="1798" spans="3:9" s="9" customFormat="1">
      <c r="C1798" s="426"/>
      <c r="D1798" s="426"/>
      <c r="E1798" s="426"/>
      <c r="F1798" s="426"/>
      <c r="G1798" s="426"/>
      <c r="H1798" s="426"/>
      <c r="I1798" s="426"/>
    </row>
    <row r="1799" spans="3:9" s="9" customFormat="1">
      <c r="C1799" s="426"/>
      <c r="D1799" s="426"/>
      <c r="E1799" s="426"/>
      <c r="F1799" s="426"/>
      <c r="G1799" s="426"/>
      <c r="H1799" s="426"/>
      <c r="I1799" s="426"/>
    </row>
    <row r="1800" spans="3:9" s="9" customFormat="1">
      <c r="C1800" s="426"/>
      <c r="D1800" s="426"/>
      <c r="E1800" s="426"/>
      <c r="F1800" s="426"/>
      <c r="G1800" s="426"/>
      <c r="H1800" s="426"/>
      <c r="I1800" s="426"/>
    </row>
    <row r="1801" spans="3:9" s="9" customFormat="1">
      <c r="C1801" s="426"/>
      <c r="D1801" s="426"/>
      <c r="E1801" s="426"/>
      <c r="F1801" s="426"/>
      <c r="G1801" s="426"/>
      <c r="H1801" s="426"/>
      <c r="I1801" s="426"/>
    </row>
    <row r="1802" spans="3:9" s="9" customFormat="1">
      <c r="C1802" s="426"/>
      <c r="D1802" s="426"/>
      <c r="E1802" s="426"/>
      <c r="F1802" s="426"/>
      <c r="G1802" s="426"/>
      <c r="H1802" s="426"/>
      <c r="I1802" s="426"/>
    </row>
    <row r="1803" spans="3:9" s="9" customFormat="1">
      <c r="C1803" s="426"/>
      <c r="D1803" s="426"/>
      <c r="E1803" s="426"/>
      <c r="F1803" s="426"/>
      <c r="G1803" s="426"/>
      <c r="H1803" s="426"/>
      <c r="I1803" s="426"/>
    </row>
    <row r="1804" spans="3:9" s="9" customFormat="1">
      <c r="C1804" s="426"/>
      <c r="D1804" s="426"/>
      <c r="E1804" s="426"/>
      <c r="F1804" s="426"/>
      <c r="G1804" s="426"/>
      <c r="H1804" s="426"/>
      <c r="I1804" s="426"/>
    </row>
    <row r="1805" spans="3:9" s="9" customFormat="1">
      <c r="C1805" s="426"/>
      <c r="D1805" s="426"/>
      <c r="E1805" s="426"/>
      <c r="F1805" s="426"/>
      <c r="G1805" s="426"/>
      <c r="H1805" s="426"/>
      <c r="I1805" s="426"/>
    </row>
    <row r="1806" spans="3:9" s="9" customFormat="1">
      <c r="C1806" s="426"/>
      <c r="D1806" s="426"/>
      <c r="E1806" s="426"/>
      <c r="F1806" s="426"/>
      <c r="G1806" s="426"/>
      <c r="H1806" s="426"/>
      <c r="I1806" s="426"/>
    </row>
    <row r="1807" spans="3:9" s="9" customFormat="1">
      <c r="C1807" s="426"/>
      <c r="D1807" s="426"/>
      <c r="E1807" s="426"/>
      <c r="F1807" s="426"/>
      <c r="G1807" s="426"/>
      <c r="H1807" s="426"/>
      <c r="I1807" s="426"/>
    </row>
    <row r="1808" spans="3:9" s="9" customFormat="1">
      <c r="C1808" s="426"/>
      <c r="D1808" s="426"/>
      <c r="E1808" s="426"/>
      <c r="F1808" s="426"/>
      <c r="G1808" s="426"/>
      <c r="H1808" s="426"/>
      <c r="I1808" s="426"/>
    </row>
    <row r="1809" spans="3:9" s="9" customFormat="1">
      <c r="C1809" s="426"/>
      <c r="D1809" s="426"/>
      <c r="E1809" s="426"/>
      <c r="F1809" s="426"/>
      <c r="G1809" s="426"/>
      <c r="H1809" s="426"/>
      <c r="I1809" s="426"/>
    </row>
    <row r="1810" spans="3:9" s="9" customFormat="1">
      <c r="C1810" s="426"/>
      <c r="D1810" s="426"/>
      <c r="E1810" s="426"/>
      <c r="F1810" s="426"/>
      <c r="G1810" s="426"/>
      <c r="H1810" s="426"/>
      <c r="I1810" s="426"/>
    </row>
    <row r="1811" spans="3:9" s="9" customFormat="1">
      <c r="C1811" s="426"/>
      <c r="D1811" s="426"/>
      <c r="E1811" s="426"/>
      <c r="F1811" s="426"/>
      <c r="G1811" s="426"/>
      <c r="H1811" s="426"/>
      <c r="I1811" s="426"/>
    </row>
    <row r="1812" spans="3:9" s="9" customFormat="1">
      <c r="C1812" s="426"/>
      <c r="D1812" s="426"/>
      <c r="E1812" s="426"/>
      <c r="F1812" s="426"/>
      <c r="G1812" s="426"/>
      <c r="H1812" s="426"/>
      <c r="I1812" s="426"/>
    </row>
    <row r="1813" spans="3:9" s="9" customFormat="1">
      <c r="C1813" s="426"/>
      <c r="D1813" s="426"/>
      <c r="E1813" s="426"/>
      <c r="F1813" s="426"/>
      <c r="G1813" s="426"/>
      <c r="H1813" s="426"/>
      <c r="I1813" s="426"/>
    </row>
    <row r="1814" spans="3:9" s="9" customFormat="1">
      <c r="C1814" s="426"/>
      <c r="D1814" s="426"/>
      <c r="E1814" s="426"/>
      <c r="F1814" s="426"/>
      <c r="G1814" s="426"/>
      <c r="H1814" s="426"/>
      <c r="I1814" s="426"/>
    </row>
    <row r="1815" spans="3:9" s="9" customFormat="1">
      <c r="C1815" s="426"/>
      <c r="D1815" s="426"/>
      <c r="E1815" s="426"/>
      <c r="F1815" s="426"/>
      <c r="G1815" s="426"/>
      <c r="H1815" s="426"/>
      <c r="I1815" s="426"/>
    </row>
    <row r="1816" spans="3:9" s="9" customFormat="1">
      <c r="C1816" s="426"/>
      <c r="D1816" s="426"/>
      <c r="E1816" s="426"/>
      <c r="F1816" s="426"/>
      <c r="G1816" s="426"/>
      <c r="H1816" s="426"/>
      <c r="I1816" s="426"/>
    </row>
    <row r="1817" spans="3:9" s="9" customFormat="1">
      <c r="C1817" s="426"/>
      <c r="D1817" s="426"/>
      <c r="E1817" s="426"/>
      <c r="F1817" s="426"/>
      <c r="G1817" s="426"/>
      <c r="H1817" s="426"/>
      <c r="I1817" s="426"/>
    </row>
    <row r="1818" spans="3:9" s="9" customFormat="1">
      <c r="C1818" s="426"/>
      <c r="D1818" s="426"/>
      <c r="E1818" s="426"/>
      <c r="F1818" s="426"/>
      <c r="G1818" s="426"/>
      <c r="H1818" s="426"/>
      <c r="I1818" s="426"/>
    </row>
    <row r="1819" spans="3:9" s="9" customFormat="1">
      <c r="C1819" s="426"/>
      <c r="D1819" s="426"/>
      <c r="E1819" s="426"/>
      <c r="F1819" s="426"/>
      <c r="G1819" s="426"/>
      <c r="H1819" s="426"/>
      <c r="I1819" s="426"/>
    </row>
    <row r="1820" spans="3:9" s="9" customFormat="1">
      <c r="C1820" s="426"/>
      <c r="D1820" s="426"/>
      <c r="E1820" s="426"/>
      <c r="F1820" s="426"/>
      <c r="G1820" s="426"/>
      <c r="H1820" s="426"/>
      <c r="I1820" s="426"/>
    </row>
    <row r="1821" spans="3:9" s="9" customFormat="1">
      <c r="C1821" s="426"/>
      <c r="D1821" s="426"/>
      <c r="E1821" s="426"/>
      <c r="F1821" s="426"/>
      <c r="G1821" s="426"/>
      <c r="H1821" s="426"/>
      <c r="I1821" s="426"/>
    </row>
    <row r="1822" spans="3:9" s="9" customFormat="1">
      <c r="C1822" s="426"/>
      <c r="D1822" s="426"/>
      <c r="E1822" s="426"/>
      <c r="F1822" s="426"/>
      <c r="G1822" s="426"/>
      <c r="H1822" s="426"/>
      <c r="I1822" s="426"/>
    </row>
    <row r="1823" spans="3:9" s="9" customFormat="1">
      <c r="C1823" s="426"/>
      <c r="D1823" s="426"/>
      <c r="E1823" s="426"/>
      <c r="F1823" s="426"/>
      <c r="G1823" s="426"/>
      <c r="H1823" s="426"/>
      <c r="I1823" s="426"/>
    </row>
    <row r="1824" spans="3:9" s="9" customFormat="1">
      <c r="C1824" s="426"/>
      <c r="D1824" s="426"/>
      <c r="E1824" s="426"/>
      <c r="F1824" s="426"/>
      <c r="G1824" s="426"/>
      <c r="H1824" s="426"/>
      <c r="I1824" s="426"/>
    </row>
    <row r="1825" spans="3:9" s="9" customFormat="1">
      <c r="C1825" s="426"/>
      <c r="D1825" s="426"/>
      <c r="E1825" s="426"/>
      <c r="F1825" s="426"/>
      <c r="G1825" s="426"/>
      <c r="H1825" s="426"/>
      <c r="I1825" s="426"/>
    </row>
    <row r="1826" spans="3:9" s="9" customFormat="1">
      <c r="C1826" s="426"/>
      <c r="D1826" s="426"/>
      <c r="E1826" s="426"/>
      <c r="F1826" s="426"/>
      <c r="G1826" s="426"/>
      <c r="H1826" s="426"/>
      <c r="I1826" s="426"/>
    </row>
    <row r="1827" spans="3:9" s="9" customFormat="1">
      <c r="C1827" s="426"/>
      <c r="D1827" s="426"/>
      <c r="E1827" s="426"/>
      <c r="F1827" s="426"/>
      <c r="G1827" s="426"/>
      <c r="H1827" s="426"/>
      <c r="I1827" s="426"/>
    </row>
    <row r="1828" spans="3:9" s="9" customFormat="1">
      <c r="C1828" s="426"/>
      <c r="D1828" s="426"/>
      <c r="E1828" s="426"/>
      <c r="F1828" s="426"/>
      <c r="G1828" s="426"/>
      <c r="H1828" s="426"/>
      <c r="I1828" s="426"/>
    </row>
    <row r="1829" spans="3:9" s="9" customFormat="1">
      <c r="C1829" s="426"/>
      <c r="D1829" s="426"/>
      <c r="E1829" s="426"/>
      <c r="F1829" s="426"/>
      <c r="G1829" s="426"/>
      <c r="H1829" s="426"/>
      <c r="I1829" s="426"/>
    </row>
    <row r="1830" spans="3:9" s="9" customFormat="1">
      <c r="C1830" s="426"/>
      <c r="D1830" s="426"/>
      <c r="E1830" s="426"/>
      <c r="F1830" s="426"/>
      <c r="G1830" s="426"/>
      <c r="H1830" s="426"/>
      <c r="I1830" s="426"/>
    </row>
    <row r="1831" spans="3:9" s="9" customFormat="1">
      <c r="C1831" s="426"/>
      <c r="D1831" s="426"/>
      <c r="E1831" s="426"/>
      <c r="F1831" s="426"/>
      <c r="G1831" s="426"/>
      <c r="H1831" s="426"/>
      <c r="I1831" s="426"/>
    </row>
    <row r="1832" spans="3:9" s="9" customFormat="1">
      <c r="C1832" s="426"/>
      <c r="D1832" s="426"/>
      <c r="E1832" s="426"/>
      <c r="F1832" s="426"/>
      <c r="G1832" s="426"/>
      <c r="H1832" s="426"/>
      <c r="I1832" s="426"/>
    </row>
    <row r="1833" spans="3:9" s="9" customFormat="1">
      <c r="C1833" s="426"/>
      <c r="D1833" s="426"/>
      <c r="E1833" s="426"/>
      <c r="F1833" s="426"/>
      <c r="G1833" s="426"/>
      <c r="H1833" s="426"/>
      <c r="I1833" s="426"/>
    </row>
    <row r="1834" spans="3:9" s="9" customFormat="1">
      <c r="C1834" s="426"/>
      <c r="D1834" s="426"/>
      <c r="E1834" s="426"/>
      <c r="F1834" s="426"/>
      <c r="G1834" s="426"/>
      <c r="H1834" s="426"/>
      <c r="I1834" s="426"/>
    </row>
    <row r="1835" spans="3:9" s="9" customFormat="1">
      <c r="C1835" s="426"/>
      <c r="D1835" s="426"/>
      <c r="E1835" s="426"/>
      <c r="F1835" s="426"/>
      <c r="G1835" s="426"/>
      <c r="H1835" s="426"/>
      <c r="I1835" s="426"/>
    </row>
    <row r="1836" spans="3:9" s="9" customFormat="1">
      <c r="C1836" s="426"/>
      <c r="D1836" s="426"/>
      <c r="E1836" s="426"/>
      <c r="F1836" s="426"/>
      <c r="G1836" s="426"/>
      <c r="H1836" s="426"/>
      <c r="I1836" s="426"/>
    </row>
    <row r="1837" spans="3:9" s="9" customFormat="1">
      <c r="C1837" s="426"/>
      <c r="D1837" s="426"/>
      <c r="E1837" s="426"/>
      <c r="F1837" s="426"/>
      <c r="G1837" s="426"/>
      <c r="H1837" s="426"/>
      <c r="I1837" s="426"/>
    </row>
    <row r="1838" spans="3:9" s="9" customFormat="1">
      <c r="C1838" s="426"/>
      <c r="D1838" s="426"/>
      <c r="E1838" s="426"/>
      <c r="F1838" s="426"/>
      <c r="G1838" s="426"/>
      <c r="H1838" s="426"/>
      <c r="I1838" s="426"/>
    </row>
    <row r="1839" spans="3:9" s="9" customFormat="1">
      <c r="C1839" s="426"/>
      <c r="D1839" s="426"/>
      <c r="E1839" s="426"/>
      <c r="F1839" s="426"/>
      <c r="G1839" s="426"/>
      <c r="H1839" s="426"/>
      <c r="I1839" s="426"/>
    </row>
    <row r="1840" spans="3:9" s="9" customFormat="1">
      <c r="C1840" s="426"/>
      <c r="D1840" s="426"/>
      <c r="E1840" s="426"/>
      <c r="F1840" s="426"/>
      <c r="G1840" s="426"/>
      <c r="H1840" s="426"/>
      <c r="I1840" s="426"/>
    </row>
    <row r="1841" spans="3:9" s="9" customFormat="1">
      <c r="C1841" s="426"/>
      <c r="D1841" s="426"/>
      <c r="E1841" s="426"/>
      <c r="F1841" s="426"/>
      <c r="G1841" s="426"/>
      <c r="H1841" s="426"/>
      <c r="I1841" s="426"/>
    </row>
    <row r="1842" spans="3:9" s="9" customFormat="1">
      <c r="C1842" s="426"/>
      <c r="D1842" s="426"/>
      <c r="E1842" s="426"/>
      <c r="F1842" s="426"/>
      <c r="G1842" s="426"/>
      <c r="H1842" s="426"/>
      <c r="I1842" s="426"/>
    </row>
    <row r="1843" spans="3:9" s="9" customFormat="1">
      <c r="C1843" s="426"/>
      <c r="D1843" s="426"/>
      <c r="E1843" s="426"/>
      <c r="F1843" s="426"/>
      <c r="G1843" s="426"/>
      <c r="H1843" s="426"/>
      <c r="I1843" s="426"/>
    </row>
    <row r="1844" spans="3:9" s="9" customFormat="1">
      <c r="C1844" s="426"/>
      <c r="D1844" s="426"/>
      <c r="E1844" s="426"/>
      <c r="F1844" s="426"/>
      <c r="G1844" s="426"/>
      <c r="H1844" s="426"/>
      <c r="I1844" s="426"/>
    </row>
    <row r="1845" spans="3:9" s="9" customFormat="1">
      <c r="C1845" s="426"/>
      <c r="D1845" s="426"/>
      <c r="E1845" s="426"/>
      <c r="F1845" s="426"/>
      <c r="G1845" s="426"/>
      <c r="H1845" s="426"/>
      <c r="I1845" s="426"/>
    </row>
    <row r="1846" spans="3:9" s="9" customFormat="1">
      <c r="C1846" s="426"/>
      <c r="D1846" s="426"/>
      <c r="E1846" s="426"/>
      <c r="F1846" s="426"/>
      <c r="G1846" s="426"/>
      <c r="H1846" s="426"/>
      <c r="I1846" s="426"/>
    </row>
    <row r="1847" spans="3:9" s="9" customFormat="1">
      <c r="C1847" s="426"/>
      <c r="D1847" s="426"/>
      <c r="E1847" s="426"/>
      <c r="F1847" s="426"/>
      <c r="G1847" s="426"/>
      <c r="H1847" s="426"/>
      <c r="I1847" s="426"/>
    </row>
    <row r="1848" spans="3:9" s="9" customFormat="1">
      <c r="C1848" s="426"/>
      <c r="D1848" s="426"/>
      <c r="E1848" s="426"/>
      <c r="F1848" s="426"/>
      <c r="G1848" s="426"/>
      <c r="H1848" s="426"/>
      <c r="I1848" s="426"/>
    </row>
    <row r="1849" spans="3:9" s="9" customFormat="1">
      <c r="C1849" s="426"/>
      <c r="D1849" s="426"/>
      <c r="E1849" s="426"/>
      <c r="F1849" s="426"/>
      <c r="G1849" s="426"/>
      <c r="H1849" s="426"/>
      <c r="I1849" s="426"/>
    </row>
    <row r="1850" spans="3:9" s="9" customFormat="1">
      <c r="C1850" s="426"/>
      <c r="D1850" s="426"/>
      <c r="E1850" s="426"/>
      <c r="F1850" s="426"/>
      <c r="G1850" s="426"/>
      <c r="H1850" s="426"/>
      <c r="I1850" s="426"/>
    </row>
    <row r="1851" spans="3:9" s="9" customFormat="1">
      <c r="C1851" s="426"/>
      <c r="D1851" s="426"/>
      <c r="E1851" s="426"/>
      <c r="F1851" s="426"/>
      <c r="G1851" s="426"/>
      <c r="H1851" s="426"/>
      <c r="I1851" s="426"/>
    </row>
    <row r="1852" spans="3:9" s="9" customFormat="1">
      <c r="C1852" s="426"/>
      <c r="D1852" s="426"/>
      <c r="E1852" s="426"/>
      <c r="F1852" s="426"/>
      <c r="G1852" s="426"/>
      <c r="H1852" s="426"/>
      <c r="I1852" s="426"/>
    </row>
    <row r="1853" spans="3:9" s="9" customFormat="1">
      <c r="C1853" s="426"/>
      <c r="D1853" s="426"/>
      <c r="E1853" s="426"/>
      <c r="F1853" s="426"/>
      <c r="G1853" s="426"/>
      <c r="H1853" s="426"/>
      <c r="I1853" s="426"/>
    </row>
    <row r="1854" spans="3:9" s="9" customFormat="1">
      <c r="C1854" s="426"/>
      <c r="D1854" s="426"/>
      <c r="E1854" s="426"/>
      <c r="F1854" s="426"/>
      <c r="G1854" s="426"/>
      <c r="H1854" s="426"/>
      <c r="I1854" s="426"/>
    </row>
    <row r="1855" spans="3:9" s="9" customFormat="1">
      <c r="C1855" s="426"/>
      <c r="D1855" s="426"/>
      <c r="E1855" s="426"/>
      <c r="F1855" s="426"/>
      <c r="G1855" s="426"/>
      <c r="H1855" s="426"/>
      <c r="I1855" s="426"/>
    </row>
    <row r="1856" spans="3:9" s="9" customFormat="1">
      <c r="C1856" s="426"/>
      <c r="D1856" s="426"/>
      <c r="E1856" s="426"/>
      <c r="F1856" s="426"/>
      <c r="G1856" s="426"/>
      <c r="H1856" s="426"/>
      <c r="I1856" s="426"/>
    </row>
    <row r="1857" spans="3:9" s="9" customFormat="1">
      <c r="C1857" s="426"/>
      <c r="D1857" s="426"/>
      <c r="E1857" s="426"/>
      <c r="F1857" s="426"/>
      <c r="G1857" s="426"/>
      <c r="H1857" s="426"/>
      <c r="I1857" s="426"/>
    </row>
    <row r="1858" spans="3:9" s="9" customFormat="1">
      <c r="C1858" s="426"/>
      <c r="D1858" s="426"/>
      <c r="E1858" s="426"/>
      <c r="F1858" s="426"/>
      <c r="G1858" s="426"/>
      <c r="H1858" s="426"/>
      <c r="I1858" s="426"/>
    </row>
    <row r="1859" spans="3:9" s="9" customFormat="1">
      <c r="C1859" s="426"/>
      <c r="D1859" s="426"/>
      <c r="E1859" s="426"/>
      <c r="F1859" s="426"/>
      <c r="G1859" s="426"/>
      <c r="H1859" s="426"/>
      <c r="I1859" s="426"/>
    </row>
    <row r="1860" spans="3:9" s="9" customFormat="1">
      <c r="C1860" s="426"/>
      <c r="D1860" s="426"/>
      <c r="E1860" s="426"/>
      <c r="F1860" s="426"/>
      <c r="G1860" s="426"/>
      <c r="H1860" s="426"/>
      <c r="I1860" s="426"/>
    </row>
    <row r="1861" spans="3:9" s="9" customFormat="1">
      <c r="C1861" s="426"/>
      <c r="D1861" s="426"/>
      <c r="E1861" s="426"/>
      <c r="F1861" s="426"/>
      <c r="G1861" s="426"/>
      <c r="H1861" s="426"/>
      <c r="I1861" s="426"/>
    </row>
    <row r="1862" spans="3:9" s="9" customFormat="1">
      <c r="C1862" s="426"/>
      <c r="D1862" s="426"/>
      <c r="E1862" s="426"/>
      <c r="F1862" s="426"/>
      <c r="G1862" s="426"/>
      <c r="H1862" s="426"/>
      <c r="I1862" s="426"/>
    </row>
    <row r="1863" spans="3:9" s="9" customFormat="1">
      <c r="C1863" s="426"/>
      <c r="D1863" s="426"/>
      <c r="E1863" s="426"/>
      <c r="F1863" s="426"/>
      <c r="G1863" s="426"/>
      <c r="H1863" s="426"/>
      <c r="I1863" s="426"/>
    </row>
    <row r="1864" spans="3:9" s="9" customFormat="1">
      <c r="C1864" s="426"/>
      <c r="D1864" s="426"/>
      <c r="E1864" s="426"/>
      <c r="F1864" s="426"/>
      <c r="G1864" s="426"/>
      <c r="H1864" s="426"/>
      <c r="I1864" s="426"/>
    </row>
    <row r="1865" spans="3:9" s="9" customFormat="1">
      <c r="C1865" s="426"/>
      <c r="D1865" s="426"/>
      <c r="E1865" s="426"/>
      <c r="F1865" s="426"/>
      <c r="G1865" s="426"/>
      <c r="H1865" s="426"/>
      <c r="I1865" s="426"/>
    </row>
    <row r="1866" spans="3:9" s="9" customFormat="1">
      <c r="C1866" s="426"/>
      <c r="D1866" s="426"/>
      <c r="E1866" s="426"/>
      <c r="F1866" s="426"/>
      <c r="G1866" s="426"/>
      <c r="H1866" s="426"/>
      <c r="I1866" s="426"/>
    </row>
    <row r="1867" spans="3:9" s="9" customFormat="1">
      <c r="C1867" s="426"/>
      <c r="D1867" s="426"/>
      <c r="E1867" s="426"/>
      <c r="F1867" s="426"/>
      <c r="G1867" s="426"/>
      <c r="H1867" s="426"/>
      <c r="I1867" s="426"/>
    </row>
    <row r="1868" spans="3:9" s="9" customFormat="1">
      <c r="C1868" s="426"/>
      <c r="D1868" s="426"/>
      <c r="E1868" s="426"/>
      <c r="F1868" s="426"/>
      <c r="G1868" s="426"/>
      <c r="H1868" s="426"/>
      <c r="I1868" s="426"/>
    </row>
    <row r="1869" spans="3:9" s="9" customFormat="1">
      <c r="C1869" s="426"/>
      <c r="D1869" s="426"/>
      <c r="E1869" s="426"/>
      <c r="F1869" s="426"/>
      <c r="G1869" s="426"/>
      <c r="H1869" s="426"/>
      <c r="I1869" s="426"/>
    </row>
    <row r="1870" spans="3:9" s="9" customFormat="1">
      <c r="C1870" s="426"/>
      <c r="D1870" s="426"/>
      <c r="E1870" s="426"/>
      <c r="F1870" s="426"/>
      <c r="G1870" s="426"/>
      <c r="H1870" s="426"/>
      <c r="I1870" s="426"/>
    </row>
    <row r="1871" spans="3:9" s="9" customFormat="1">
      <c r="C1871" s="426"/>
      <c r="D1871" s="426"/>
      <c r="E1871" s="426"/>
      <c r="F1871" s="426"/>
      <c r="G1871" s="426"/>
      <c r="H1871" s="426"/>
      <c r="I1871" s="426"/>
    </row>
    <row r="1872" spans="3:9" s="9" customFormat="1">
      <c r="C1872" s="426"/>
      <c r="D1872" s="426"/>
      <c r="E1872" s="426"/>
      <c r="F1872" s="426"/>
      <c r="G1872" s="426"/>
      <c r="H1872" s="426"/>
      <c r="I1872" s="426"/>
    </row>
    <row r="1873" spans="3:9" s="9" customFormat="1">
      <c r="C1873" s="426"/>
      <c r="D1873" s="426"/>
      <c r="E1873" s="426"/>
      <c r="F1873" s="426"/>
      <c r="G1873" s="426"/>
      <c r="H1873" s="426"/>
      <c r="I1873" s="426"/>
    </row>
    <row r="1874" spans="3:9" s="9" customFormat="1">
      <c r="C1874" s="426"/>
      <c r="D1874" s="426"/>
      <c r="E1874" s="426"/>
      <c r="F1874" s="426"/>
      <c r="G1874" s="426"/>
      <c r="H1874" s="426"/>
      <c r="I1874" s="426"/>
    </row>
    <row r="1875" spans="3:9" s="9" customFormat="1">
      <c r="C1875" s="426"/>
      <c r="D1875" s="426"/>
      <c r="E1875" s="426"/>
      <c r="F1875" s="426"/>
      <c r="G1875" s="426"/>
      <c r="H1875" s="426"/>
      <c r="I1875" s="426"/>
    </row>
    <row r="1876" spans="3:9" s="9" customFormat="1">
      <c r="C1876" s="426"/>
      <c r="D1876" s="426"/>
      <c r="E1876" s="426"/>
      <c r="F1876" s="426"/>
      <c r="G1876" s="426"/>
      <c r="H1876" s="426"/>
      <c r="I1876" s="426"/>
    </row>
    <row r="1877" spans="3:9" s="9" customFormat="1">
      <c r="C1877" s="426"/>
      <c r="D1877" s="426"/>
      <c r="E1877" s="426"/>
      <c r="F1877" s="426"/>
      <c r="G1877" s="426"/>
      <c r="H1877" s="426"/>
      <c r="I1877" s="426"/>
    </row>
    <row r="1878" spans="3:9" s="9" customFormat="1">
      <c r="C1878" s="426"/>
      <c r="D1878" s="426"/>
      <c r="E1878" s="426"/>
      <c r="F1878" s="426"/>
      <c r="G1878" s="426"/>
      <c r="H1878" s="426"/>
      <c r="I1878" s="426"/>
    </row>
    <row r="1879" spans="3:9" s="9" customFormat="1">
      <c r="C1879" s="426"/>
      <c r="D1879" s="426"/>
      <c r="E1879" s="426"/>
      <c r="F1879" s="426"/>
      <c r="G1879" s="426"/>
      <c r="H1879" s="426"/>
      <c r="I1879" s="426"/>
    </row>
    <row r="1880" spans="3:9" s="9" customFormat="1">
      <c r="C1880" s="426"/>
      <c r="D1880" s="426"/>
      <c r="E1880" s="426"/>
      <c r="F1880" s="426"/>
      <c r="G1880" s="426"/>
      <c r="H1880" s="426"/>
      <c r="I1880" s="426"/>
    </row>
    <row r="1881" spans="3:9" s="9" customFormat="1">
      <c r="C1881" s="426"/>
      <c r="D1881" s="426"/>
      <c r="E1881" s="426"/>
      <c r="F1881" s="426"/>
      <c r="G1881" s="426"/>
      <c r="H1881" s="426"/>
      <c r="I1881" s="426"/>
    </row>
    <row r="1882" spans="3:9" s="9" customFormat="1">
      <c r="C1882" s="426"/>
      <c r="D1882" s="426"/>
      <c r="E1882" s="426"/>
      <c r="F1882" s="426"/>
      <c r="G1882" s="426"/>
      <c r="H1882" s="426"/>
      <c r="I1882" s="426"/>
    </row>
    <row r="1883" spans="3:9" s="9" customFormat="1">
      <c r="C1883" s="426"/>
      <c r="D1883" s="426"/>
      <c r="E1883" s="426"/>
      <c r="F1883" s="426"/>
      <c r="G1883" s="426"/>
      <c r="H1883" s="426"/>
      <c r="I1883" s="426"/>
    </row>
    <row r="1884" spans="3:9" s="9" customFormat="1">
      <c r="C1884" s="426"/>
      <c r="D1884" s="426"/>
      <c r="E1884" s="426"/>
      <c r="F1884" s="426"/>
      <c r="G1884" s="426"/>
      <c r="H1884" s="426"/>
      <c r="I1884" s="426"/>
    </row>
    <row r="1885" spans="3:9" s="9" customFormat="1">
      <c r="C1885" s="426"/>
      <c r="D1885" s="426"/>
      <c r="E1885" s="426"/>
      <c r="F1885" s="426"/>
      <c r="G1885" s="426"/>
      <c r="H1885" s="426"/>
      <c r="I1885" s="426"/>
    </row>
    <row r="1886" spans="3:9" s="9" customFormat="1">
      <c r="C1886" s="426"/>
      <c r="D1886" s="426"/>
      <c r="E1886" s="426"/>
      <c r="F1886" s="426"/>
      <c r="G1886" s="426"/>
      <c r="H1886" s="426"/>
      <c r="I1886" s="426"/>
    </row>
    <row r="1887" spans="3:9" s="9" customFormat="1">
      <c r="C1887" s="426"/>
      <c r="D1887" s="426"/>
      <c r="E1887" s="426"/>
      <c r="F1887" s="426"/>
      <c r="G1887" s="426"/>
      <c r="H1887" s="426"/>
      <c r="I1887" s="426"/>
    </row>
    <row r="1888" spans="3:9" s="9" customFormat="1">
      <c r="C1888" s="426"/>
      <c r="D1888" s="426"/>
      <c r="E1888" s="426"/>
      <c r="F1888" s="426"/>
      <c r="G1888" s="426"/>
      <c r="H1888" s="426"/>
      <c r="I1888" s="426"/>
    </row>
    <row r="1889" spans="3:9" s="9" customFormat="1">
      <c r="C1889" s="426"/>
      <c r="D1889" s="426"/>
      <c r="E1889" s="426"/>
      <c r="F1889" s="426"/>
      <c r="G1889" s="426"/>
      <c r="H1889" s="426"/>
      <c r="I1889" s="426"/>
    </row>
    <row r="1890" spans="3:9" s="9" customFormat="1">
      <c r="C1890" s="426"/>
      <c r="D1890" s="426"/>
      <c r="E1890" s="426"/>
      <c r="F1890" s="426"/>
      <c r="G1890" s="426"/>
      <c r="H1890" s="426"/>
      <c r="I1890" s="426"/>
    </row>
    <row r="1891" spans="3:9" s="9" customFormat="1">
      <c r="C1891" s="426"/>
      <c r="D1891" s="426"/>
      <c r="E1891" s="426"/>
      <c r="F1891" s="426"/>
      <c r="G1891" s="426"/>
      <c r="H1891" s="426"/>
      <c r="I1891" s="426"/>
    </row>
    <row r="1892" spans="3:9" s="9" customFormat="1">
      <c r="C1892" s="426"/>
      <c r="D1892" s="426"/>
      <c r="E1892" s="426"/>
      <c r="F1892" s="426"/>
      <c r="G1892" s="426"/>
      <c r="H1892" s="426"/>
      <c r="I1892" s="426"/>
    </row>
    <row r="1893" spans="3:9" s="9" customFormat="1">
      <c r="C1893" s="426"/>
      <c r="D1893" s="426"/>
      <c r="E1893" s="426"/>
      <c r="F1893" s="426"/>
      <c r="G1893" s="426"/>
      <c r="H1893" s="426"/>
      <c r="I1893" s="426"/>
    </row>
    <row r="1894" spans="3:9" s="9" customFormat="1">
      <c r="C1894" s="426"/>
      <c r="D1894" s="426"/>
      <c r="E1894" s="426"/>
      <c r="F1894" s="426"/>
      <c r="G1894" s="426"/>
      <c r="H1894" s="426"/>
      <c r="I1894" s="426"/>
    </row>
    <row r="1895" spans="3:9" s="9" customFormat="1">
      <c r="C1895" s="426"/>
      <c r="D1895" s="426"/>
      <c r="E1895" s="426"/>
      <c r="F1895" s="426"/>
      <c r="G1895" s="426"/>
      <c r="H1895" s="426"/>
      <c r="I1895" s="426"/>
    </row>
    <row r="1896" spans="3:9" s="9" customFormat="1">
      <c r="C1896" s="426"/>
      <c r="D1896" s="426"/>
      <c r="E1896" s="426"/>
      <c r="F1896" s="426"/>
      <c r="G1896" s="426"/>
      <c r="H1896" s="426"/>
      <c r="I1896" s="426"/>
    </row>
    <row r="1897" spans="3:9" s="9" customFormat="1">
      <c r="C1897" s="426"/>
      <c r="D1897" s="426"/>
      <c r="E1897" s="426"/>
      <c r="F1897" s="426"/>
      <c r="G1897" s="426"/>
      <c r="H1897" s="426"/>
      <c r="I1897" s="426"/>
    </row>
    <row r="1898" spans="3:9" s="9" customFormat="1">
      <c r="C1898" s="426"/>
      <c r="D1898" s="426"/>
      <c r="E1898" s="426"/>
      <c r="F1898" s="426"/>
      <c r="G1898" s="426"/>
      <c r="H1898" s="426"/>
      <c r="I1898" s="426"/>
    </row>
    <row r="1899" spans="3:9" s="9" customFormat="1">
      <c r="C1899" s="426"/>
      <c r="D1899" s="426"/>
      <c r="E1899" s="426"/>
      <c r="F1899" s="426"/>
      <c r="G1899" s="426"/>
      <c r="H1899" s="426"/>
      <c r="I1899" s="426"/>
    </row>
    <row r="1900" spans="3:9" s="9" customFormat="1">
      <c r="C1900" s="426"/>
      <c r="D1900" s="426"/>
      <c r="E1900" s="426"/>
      <c r="F1900" s="426"/>
      <c r="G1900" s="426"/>
      <c r="H1900" s="426"/>
      <c r="I1900" s="426"/>
    </row>
    <row r="1901" spans="3:9" s="9" customFormat="1">
      <c r="C1901" s="426"/>
      <c r="D1901" s="426"/>
      <c r="E1901" s="426"/>
      <c r="F1901" s="426"/>
      <c r="G1901" s="426"/>
      <c r="H1901" s="426"/>
      <c r="I1901" s="426"/>
    </row>
    <row r="1902" spans="3:9" s="9" customFormat="1">
      <c r="C1902" s="426"/>
      <c r="D1902" s="426"/>
      <c r="E1902" s="426"/>
      <c r="F1902" s="426"/>
      <c r="G1902" s="426"/>
      <c r="H1902" s="426"/>
      <c r="I1902" s="426"/>
    </row>
    <row r="1903" spans="3:9" s="9" customFormat="1">
      <c r="C1903" s="426"/>
      <c r="D1903" s="426"/>
      <c r="E1903" s="426"/>
      <c r="F1903" s="426"/>
      <c r="G1903" s="426"/>
      <c r="H1903" s="426"/>
      <c r="I1903" s="426"/>
    </row>
    <row r="1904" spans="3:9" s="9" customFormat="1">
      <c r="C1904" s="426"/>
      <c r="D1904" s="426"/>
      <c r="E1904" s="426"/>
      <c r="F1904" s="426"/>
      <c r="G1904" s="426"/>
      <c r="H1904" s="426"/>
      <c r="I1904" s="426"/>
    </row>
    <row r="1905" spans="3:9" s="9" customFormat="1">
      <c r="C1905" s="426"/>
      <c r="D1905" s="426"/>
      <c r="E1905" s="426"/>
      <c r="F1905" s="426"/>
      <c r="G1905" s="426"/>
      <c r="H1905" s="426"/>
      <c r="I1905" s="426"/>
    </row>
    <row r="1906" spans="3:9" s="9" customFormat="1">
      <c r="C1906" s="426"/>
      <c r="D1906" s="426"/>
      <c r="E1906" s="426"/>
      <c r="F1906" s="426"/>
      <c r="G1906" s="426"/>
      <c r="H1906" s="426"/>
      <c r="I1906" s="426"/>
    </row>
    <row r="1907" spans="3:9" s="9" customFormat="1">
      <c r="C1907" s="426"/>
      <c r="D1907" s="426"/>
      <c r="E1907" s="426"/>
      <c r="F1907" s="426"/>
      <c r="G1907" s="426"/>
      <c r="H1907" s="426"/>
      <c r="I1907" s="426"/>
    </row>
    <row r="1908" spans="3:9" s="9" customFormat="1">
      <c r="C1908" s="426"/>
      <c r="D1908" s="426"/>
      <c r="E1908" s="426"/>
      <c r="F1908" s="426"/>
      <c r="G1908" s="426"/>
      <c r="H1908" s="426"/>
      <c r="I1908" s="426"/>
    </row>
    <row r="1909" spans="3:9" s="9" customFormat="1">
      <c r="C1909" s="426"/>
      <c r="D1909" s="426"/>
      <c r="E1909" s="426"/>
      <c r="F1909" s="426"/>
      <c r="G1909" s="426"/>
      <c r="H1909" s="426"/>
      <c r="I1909" s="426"/>
    </row>
    <row r="1910" spans="3:9" s="9" customFormat="1">
      <c r="C1910" s="426"/>
      <c r="D1910" s="426"/>
      <c r="E1910" s="426"/>
      <c r="F1910" s="426"/>
      <c r="G1910" s="426"/>
      <c r="H1910" s="426"/>
      <c r="I1910" s="426"/>
    </row>
    <row r="1911" spans="3:9" s="9" customFormat="1">
      <c r="C1911" s="426"/>
      <c r="D1911" s="426"/>
      <c r="E1911" s="426"/>
      <c r="F1911" s="426"/>
      <c r="G1911" s="426"/>
      <c r="H1911" s="426"/>
      <c r="I1911" s="426"/>
    </row>
    <row r="1912" spans="3:9" s="9" customFormat="1">
      <c r="C1912" s="426"/>
      <c r="D1912" s="426"/>
      <c r="E1912" s="426"/>
      <c r="F1912" s="426"/>
      <c r="G1912" s="426"/>
      <c r="H1912" s="426"/>
      <c r="I1912" s="426"/>
    </row>
    <row r="1913" spans="3:9" s="9" customFormat="1">
      <c r="C1913" s="426"/>
      <c r="D1913" s="426"/>
      <c r="E1913" s="426"/>
      <c r="F1913" s="426"/>
      <c r="G1913" s="426"/>
      <c r="H1913" s="426"/>
      <c r="I1913" s="426"/>
    </row>
    <row r="1914" spans="3:9" s="9" customFormat="1">
      <c r="C1914" s="426"/>
      <c r="D1914" s="426"/>
      <c r="E1914" s="426"/>
      <c r="F1914" s="426"/>
      <c r="G1914" s="426"/>
      <c r="H1914" s="426"/>
      <c r="I1914" s="426"/>
    </row>
    <row r="1915" spans="3:9" s="9" customFormat="1">
      <c r="C1915" s="426"/>
      <c r="D1915" s="426"/>
      <c r="E1915" s="426"/>
      <c r="F1915" s="426"/>
      <c r="G1915" s="426"/>
      <c r="H1915" s="426"/>
      <c r="I1915" s="426"/>
    </row>
    <row r="1916" spans="3:9" s="9" customFormat="1">
      <c r="C1916" s="426"/>
      <c r="D1916" s="426"/>
      <c r="E1916" s="426"/>
      <c r="F1916" s="426"/>
      <c r="G1916" s="426"/>
      <c r="H1916" s="426"/>
      <c r="I1916" s="426"/>
    </row>
    <row r="1917" spans="3:9" s="9" customFormat="1">
      <c r="C1917" s="426"/>
      <c r="D1917" s="426"/>
      <c r="E1917" s="426"/>
      <c r="F1917" s="426"/>
      <c r="G1917" s="426"/>
      <c r="H1917" s="426"/>
      <c r="I1917" s="426"/>
    </row>
    <row r="1918" spans="3:9" s="9" customFormat="1">
      <c r="C1918" s="426"/>
      <c r="D1918" s="426"/>
      <c r="E1918" s="426"/>
      <c r="F1918" s="426"/>
      <c r="G1918" s="426"/>
      <c r="H1918" s="426"/>
      <c r="I1918" s="426"/>
    </row>
    <row r="1919" spans="3:9" s="9" customFormat="1">
      <c r="C1919" s="426"/>
      <c r="D1919" s="426"/>
      <c r="E1919" s="426"/>
      <c r="F1919" s="426"/>
      <c r="G1919" s="426"/>
      <c r="H1919" s="426"/>
      <c r="I1919" s="426"/>
    </row>
    <row r="1920" spans="3:9" s="9" customFormat="1">
      <c r="C1920" s="426"/>
      <c r="D1920" s="426"/>
      <c r="E1920" s="426"/>
      <c r="F1920" s="426"/>
      <c r="G1920" s="426"/>
      <c r="H1920" s="426"/>
      <c r="I1920" s="426"/>
    </row>
    <row r="1921" spans="3:9" s="9" customFormat="1">
      <c r="C1921" s="426"/>
      <c r="D1921" s="426"/>
      <c r="E1921" s="426"/>
      <c r="F1921" s="426"/>
      <c r="G1921" s="426"/>
      <c r="H1921" s="426"/>
      <c r="I1921" s="426"/>
    </row>
    <row r="1922" spans="3:9" s="9" customFormat="1">
      <c r="C1922" s="426"/>
      <c r="D1922" s="426"/>
      <c r="E1922" s="426"/>
      <c r="F1922" s="426"/>
      <c r="G1922" s="426"/>
      <c r="H1922" s="426"/>
      <c r="I1922" s="426"/>
    </row>
    <row r="1923" spans="3:9" s="9" customFormat="1">
      <c r="C1923" s="426"/>
      <c r="D1923" s="426"/>
      <c r="E1923" s="426"/>
      <c r="F1923" s="426"/>
      <c r="G1923" s="426"/>
      <c r="H1923" s="426"/>
      <c r="I1923" s="426"/>
    </row>
    <row r="1924" spans="3:9" s="9" customFormat="1">
      <c r="C1924" s="426"/>
      <c r="D1924" s="426"/>
      <c r="E1924" s="426"/>
      <c r="F1924" s="426"/>
      <c r="G1924" s="426"/>
      <c r="H1924" s="426"/>
      <c r="I1924" s="426"/>
    </row>
    <row r="1925" spans="3:9" s="9" customFormat="1">
      <c r="C1925" s="426"/>
      <c r="D1925" s="426"/>
      <c r="E1925" s="426"/>
      <c r="F1925" s="426"/>
      <c r="G1925" s="426"/>
      <c r="H1925" s="426"/>
      <c r="I1925" s="426"/>
    </row>
    <row r="1926" spans="3:9" s="9" customFormat="1">
      <c r="C1926" s="426"/>
      <c r="D1926" s="426"/>
      <c r="E1926" s="426"/>
      <c r="F1926" s="426"/>
      <c r="G1926" s="426"/>
      <c r="H1926" s="426"/>
      <c r="I1926" s="426"/>
    </row>
    <row r="1927" spans="3:9" s="9" customFormat="1">
      <c r="C1927" s="426"/>
      <c r="D1927" s="426"/>
      <c r="E1927" s="426"/>
      <c r="F1927" s="426"/>
      <c r="G1927" s="426"/>
      <c r="H1927" s="426"/>
      <c r="I1927" s="426"/>
    </row>
    <row r="1928" spans="3:9" s="9" customFormat="1">
      <c r="C1928" s="426"/>
      <c r="D1928" s="426"/>
      <c r="E1928" s="426"/>
      <c r="F1928" s="426"/>
      <c r="G1928" s="426"/>
      <c r="H1928" s="426"/>
      <c r="I1928" s="426"/>
    </row>
    <row r="1929" spans="3:9" s="9" customFormat="1">
      <c r="C1929" s="426"/>
      <c r="D1929" s="426"/>
      <c r="E1929" s="426"/>
      <c r="F1929" s="426"/>
      <c r="G1929" s="426"/>
      <c r="H1929" s="426"/>
      <c r="I1929" s="426"/>
    </row>
    <row r="1930" spans="3:9" s="9" customFormat="1">
      <c r="C1930" s="426"/>
      <c r="D1930" s="426"/>
      <c r="E1930" s="426"/>
      <c r="F1930" s="426"/>
      <c r="G1930" s="426"/>
      <c r="H1930" s="426"/>
      <c r="I1930" s="426"/>
    </row>
    <row r="1931" spans="3:9" s="9" customFormat="1">
      <c r="C1931" s="426"/>
      <c r="D1931" s="426"/>
      <c r="E1931" s="426"/>
      <c r="F1931" s="426"/>
      <c r="G1931" s="426"/>
      <c r="H1931" s="426"/>
      <c r="I1931" s="426"/>
    </row>
    <row r="1932" spans="3:9" s="9" customFormat="1">
      <c r="C1932" s="426"/>
      <c r="D1932" s="426"/>
      <c r="E1932" s="426"/>
      <c r="F1932" s="426"/>
      <c r="G1932" s="426"/>
      <c r="H1932" s="426"/>
      <c r="I1932" s="426"/>
    </row>
    <row r="1933" spans="3:9" s="9" customFormat="1">
      <c r="C1933" s="426"/>
      <c r="D1933" s="426"/>
      <c r="E1933" s="426"/>
      <c r="F1933" s="426"/>
      <c r="G1933" s="426"/>
      <c r="H1933" s="426"/>
      <c r="I1933" s="426"/>
    </row>
    <row r="1934" spans="3:9" s="9" customFormat="1">
      <c r="C1934" s="426"/>
      <c r="D1934" s="426"/>
      <c r="E1934" s="426"/>
      <c r="F1934" s="426"/>
      <c r="G1934" s="426"/>
      <c r="H1934" s="426"/>
      <c r="I1934" s="426"/>
    </row>
    <row r="1935" spans="3:9" s="9" customFormat="1">
      <c r="C1935" s="426"/>
      <c r="D1935" s="426"/>
      <c r="E1935" s="426"/>
      <c r="F1935" s="426"/>
      <c r="G1935" s="426"/>
      <c r="H1935" s="426"/>
      <c r="I1935" s="426"/>
    </row>
    <row r="1936" spans="3:9" s="9" customFormat="1">
      <c r="C1936" s="426"/>
      <c r="D1936" s="426"/>
      <c r="E1936" s="426"/>
      <c r="F1936" s="426"/>
      <c r="G1936" s="426"/>
      <c r="H1936" s="426"/>
      <c r="I1936" s="426"/>
    </row>
    <row r="1937" spans="3:9" s="9" customFormat="1">
      <c r="C1937" s="426"/>
      <c r="D1937" s="426"/>
      <c r="E1937" s="426"/>
      <c r="F1937" s="426"/>
      <c r="G1937" s="426"/>
      <c r="H1937" s="426"/>
      <c r="I1937" s="426"/>
    </row>
    <row r="1938" spans="3:9" s="9" customFormat="1">
      <c r="C1938" s="426"/>
      <c r="D1938" s="426"/>
      <c r="E1938" s="426"/>
      <c r="F1938" s="426"/>
      <c r="G1938" s="426"/>
      <c r="H1938" s="426"/>
      <c r="I1938" s="426"/>
    </row>
    <row r="1939" spans="3:9" s="9" customFormat="1">
      <c r="C1939" s="426"/>
      <c r="D1939" s="426"/>
      <c r="E1939" s="426"/>
      <c r="F1939" s="426"/>
      <c r="G1939" s="426"/>
      <c r="H1939" s="426"/>
      <c r="I1939" s="426"/>
    </row>
    <row r="1940" spans="3:9" s="9" customFormat="1">
      <c r="C1940" s="426"/>
      <c r="D1940" s="426"/>
      <c r="E1940" s="426"/>
      <c r="F1940" s="426"/>
      <c r="G1940" s="426"/>
      <c r="H1940" s="426"/>
      <c r="I1940" s="426"/>
    </row>
    <row r="1941" spans="3:9" s="9" customFormat="1">
      <c r="C1941" s="426"/>
      <c r="D1941" s="426"/>
      <c r="E1941" s="426"/>
      <c r="F1941" s="426"/>
      <c r="G1941" s="426"/>
      <c r="H1941" s="426"/>
      <c r="I1941" s="426"/>
    </row>
    <row r="1942" spans="3:9" s="9" customFormat="1">
      <c r="C1942" s="426"/>
      <c r="D1942" s="426"/>
      <c r="E1942" s="426"/>
      <c r="F1942" s="426"/>
      <c r="G1942" s="426"/>
      <c r="H1942" s="426"/>
      <c r="I1942" s="426"/>
    </row>
    <row r="1943" spans="3:9" s="9" customFormat="1">
      <c r="C1943" s="426"/>
      <c r="D1943" s="426"/>
      <c r="E1943" s="426"/>
      <c r="F1943" s="426"/>
      <c r="G1943" s="426"/>
      <c r="H1943" s="426"/>
      <c r="I1943" s="426"/>
    </row>
    <row r="1944" spans="3:9" s="9" customFormat="1">
      <c r="C1944" s="426"/>
      <c r="D1944" s="426"/>
      <c r="E1944" s="426"/>
      <c r="F1944" s="426"/>
      <c r="G1944" s="426"/>
      <c r="H1944" s="426"/>
      <c r="I1944" s="426"/>
    </row>
    <row r="1945" spans="3:9" s="9" customFormat="1">
      <c r="C1945" s="426"/>
      <c r="D1945" s="426"/>
      <c r="E1945" s="426"/>
      <c r="F1945" s="426"/>
      <c r="G1945" s="426"/>
      <c r="H1945" s="426"/>
      <c r="I1945" s="426"/>
    </row>
    <row r="1946" spans="3:9" s="9" customFormat="1">
      <c r="C1946" s="426"/>
      <c r="D1946" s="426"/>
      <c r="E1946" s="426"/>
      <c r="F1946" s="426"/>
      <c r="G1946" s="426"/>
      <c r="H1946" s="426"/>
      <c r="I1946" s="426"/>
    </row>
    <row r="1947" spans="3:9" s="9" customFormat="1">
      <c r="C1947" s="426"/>
      <c r="D1947" s="426"/>
      <c r="E1947" s="426"/>
      <c r="F1947" s="426"/>
      <c r="G1947" s="426"/>
      <c r="H1947" s="426"/>
      <c r="I1947" s="426"/>
    </row>
    <row r="1948" spans="3:9" s="9" customFormat="1">
      <c r="C1948" s="426"/>
      <c r="D1948" s="426"/>
      <c r="E1948" s="426"/>
      <c r="F1948" s="426"/>
      <c r="G1948" s="426"/>
      <c r="H1948" s="426"/>
      <c r="I1948" s="426"/>
    </row>
    <row r="1949" spans="3:9" s="9" customFormat="1">
      <c r="C1949" s="426"/>
      <c r="D1949" s="426"/>
      <c r="E1949" s="426"/>
      <c r="F1949" s="426"/>
      <c r="G1949" s="426"/>
      <c r="H1949" s="426"/>
      <c r="I1949" s="426"/>
    </row>
    <row r="1950" spans="3:9" s="9" customFormat="1">
      <c r="C1950" s="426"/>
      <c r="D1950" s="426"/>
      <c r="E1950" s="426"/>
      <c r="F1950" s="426"/>
      <c r="G1950" s="426"/>
      <c r="H1950" s="426"/>
      <c r="I1950" s="426"/>
    </row>
    <row r="1951" spans="3:9" s="9" customFormat="1">
      <c r="C1951" s="426"/>
      <c r="D1951" s="426"/>
      <c r="E1951" s="426"/>
      <c r="F1951" s="426"/>
      <c r="G1951" s="426"/>
      <c r="H1951" s="426"/>
      <c r="I1951" s="426"/>
    </row>
    <row r="1952" spans="3:9" s="9" customFormat="1">
      <c r="C1952" s="426"/>
      <c r="D1952" s="426"/>
      <c r="E1952" s="426"/>
      <c r="F1952" s="426"/>
      <c r="G1952" s="426"/>
      <c r="H1952" s="426"/>
      <c r="I1952" s="426"/>
    </row>
    <row r="1953" spans="3:9" s="9" customFormat="1">
      <c r="C1953" s="426"/>
      <c r="D1953" s="426"/>
      <c r="E1953" s="426"/>
      <c r="F1953" s="426"/>
      <c r="G1953" s="426"/>
      <c r="H1953" s="426"/>
      <c r="I1953" s="426"/>
    </row>
    <row r="1954" spans="3:9" s="9" customFormat="1">
      <c r="C1954" s="426"/>
      <c r="D1954" s="426"/>
      <c r="E1954" s="426"/>
      <c r="F1954" s="426"/>
      <c r="G1954" s="426"/>
      <c r="H1954" s="426"/>
      <c r="I1954" s="426"/>
    </row>
    <row r="1955" spans="3:9" s="9" customFormat="1">
      <c r="C1955" s="426"/>
      <c r="D1955" s="426"/>
      <c r="E1955" s="426"/>
      <c r="F1955" s="426"/>
      <c r="G1955" s="426"/>
      <c r="H1955" s="426"/>
      <c r="I1955" s="426"/>
    </row>
    <row r="1956" spans="3:9" s="9" customFormat="1">
      <c r="C1956" s="426"/>
      <c r="D1956" s="426"/>
      <c r="E1956" s="426"/>
      <c r="F1956" s="426"/>
      <c r="G1956" s="426"/>
      <c r="H1956" s="426"/>
      <c r="I1956" s="426"/>
    </row>
    <row r="1957" spans="3:9" s="9" customFormat="1">
      <c r="C1957" s="426"/>
      <c r="D1957" s="426"/>
      <c r="E1957" s="426"/>
      <c r="F1957" s="426"/>
      <c r="G1957" s="426"/>
      <c r="H1957" s="426"/>
      <c r="I1957" s="426"/>
    </row>
    <row r="1958" spans="3:9" s="9" customFormat="1">
      <c r="C1958" s="426"/>
      <c r="D1958" s="426"/>
      <c r="E1958" s="426"/>
      <c r="F1958" s="426"/>
      <c r="G1958" s="426"/>
      <c r="H1958" s="426"/>
      <c r="I1958" s="426"/>
    </row>
    <row r="1959" spans="3:9" s="9" customFormat="1">
      <c r="C1959" s="426"/>
      <c r="D1959" s="426"/>
      <c r="E1959" s="426"/>
      <c r="F1959" s="426"/>
      <c r="G1959" s="426"/>
      <c r="H1959" s="426"/>
      <c r="I1959" s="426"/>
    </row>
    <row r="1960" spans="3:9" s="9" customFormat="1">
      <c r="C1960" s="426"/>
      <c r="D1960" s="426"/>
      <c r="E1960" s="426"/>
      <c r="F1960" s="426"/>
      <c r="G1960" s="426"/>
      <c r="H1960" s="426"/>
      <c r="I1960" s="426"/>
    </row>
    <row r="1961" spans="3:9" s="9" customFormat="1">
      <c r="C1961" s="426"/>
      <c r="D1961" s="426"/>
      <c r="E1961" s="426"/>
      <c r="F1961" s="426"/>
      <c r="G1961" s="426"/>
      <c r="H1961" s="426"/>
      <c r="I1961" s="426"/>
    </row>
    <row r="1962" spans="3:9" s="9" customFormat="1">
      <c r="C1962" s="426"/>
      <c r="D1962" s="426"/>
      <c r="E1962" s="426"/>
      <c r="F1962" s="426"/>
      <c r="G1962" s="426"/>
      <c r="H1962" s="426"/>
      <c r="I1962" s="426"/>
    </row>
    <row r="1963" spans="3:9" s="9" customFormat="1">
      <c r="C1963" s="426"/>
      <c r="D1963" s="426"/>
      <c r="E1963" s="426"/>
      <c r="F1963" s="426"/>
      <c r="G1963" s="426"/>
      <c r="H1963" s="426"/>
      <c r="I1963" s="426"/>
    </row>
    <row r="1964" spans="3:9" s="9" customFormat="1">
      <c r="C1964" s="426"/>
      <c r="D1964" s="426"/>
      <c r="E1964" s="426"/>
      <c r="F1964" s="426"/>
      <c r="G1964" s="426"/>
      <c r="H1964" s="426"/>
      <c r="I1964" s="426"/>
    </row>
    <row r="1965" spans="3:9" s="9" customFormat="1">
      <c r="C1965" s="426"/>
      <c r="D1965" s="426"/>
      <c r="E1965" s="426"/>
      <c r="F1965" s="426"/>
      <c r="G1965" s="426"/>
      <c r="H1965" s="426"/>
      <c r="I1965" s="426"/>
    </row>
    <row r="1966" spans="3:9" s="9" customFormat="1">
      <c r="C1966" s="426"/>
      <c r="D1966" s="426"/>
      <c r="E1966" s="426"/>
      <c r="F1966" s="426"/>
      <c r="G1966" s="426"/>
      <c r="H1966" s="426"/>
      <c r="I1966" s="426"/>
    </row>
    <row r="1967" spans="3:9" s="9" customFormat="1">
      <c r="C1967" s="426"/>
      <c r="D1967" s="426"/>
      <c r="E1967" s="426"/>
      <c r="F1967" s="426"/>
      <c r="G1967" s="426"/>
      <c r="H1967" s="426"/>
      <c r="I1967" s="426"/>
    </row>
    <row r="1968" spans="3:9" s="9" customFormat="1">
      <c r="C1968" s="426"/>
      <c r="D1968" s="426"/>
      <c r="E1968" s="426"/>
      <c r="F1968" s="426"/>
      <c r="G1968" s="426"/>
      <c r="H1968" s="426"/>
      <c r="I1968" s="426"/>
    </row>
    <row r="1969" spans="3:9" s="9" customFormat="1">
      <c r="C1969" s="426"/>
      <c r="D1969" s="426"/>
      <c r="E1969" s="426"/>
      <c r="F1969" s="426"/>
      <c r="G1969" s="426"/>
      <c r="H1969" s="426"/>
      <c r="I1969" s="426"/>
    </row>
    <row r="1970" spans="3:9" s="9" customFormat="1">
      <c r="C1970" s="426"/>
      <c r="D1970" s="426"/>
      <c r="E1970" s="426"/>
      <c r="F1970" s="426"/>
      <c r="G1970" s="426"/>
      <c r="H1970" s="426"/>
      <c r="I1970" s="426"/>
    </row>
    <row r="1971" spans="3:9" s="9" customFormat="1">
      <c r="C1971" s="426"/>
      <c r="D1971" s="426"/>
      <c r="E1971" s="426"/>
      <c r="F1971" s="426"/>
      <c r="G1971" s="426"/>
      <c r="H1971" s="426"/>
      <c r="I1971" s="426"/>
    </row>
    <row r="1972" spans="3:9" s="9" customFormat="1">
      <c r="C1972" s="426"/>
      <c r="D1972" s="426"/>
      <c r="E1972" s="426"/>
      <c r="F1972" s="426"/>
      <c r="G1972" s="426"/>
      <c r="H1972" s="426"/>
      <c r="I1972" s="426"/>
    </row>
    <row r="1973" spans="3:9" s="9" customFormat="1">
      <c r="C1973" s="426"/>
      <c r="D1973" s="426"/>
      <c r="E1973" s="426"/>
      <c r="F1973" s="426"/>
      <c r="G1973" s="426"/>
      <c r="H1973" s="426"/>
      <c r="I1973" s="426"/>
    </row>
    <row r="1974" spans="3:9" s="9" customFormat="1">
      <c r="C1974" s="426"/>
      <c r="D1974" s="426"/>
      <c r="E1974" s="426"/>
      <c r="F1974" s="426"/>
      <c r="G1974" s="426"/>
      <c r="H1974" s="426"/>
      <c r="I1974" s="426"/>
    </row>
    <row r="1975" spans="3:9" s="9" customFormat="1">
      <c r="C1975" s="426"/>
      <c r="D1975" s="426"/>
      <c r="E1975" s="426"/>
      <c r="F1975" s="426"/>
      <c r="G1975" s="426"/>
      <c r="H1975" s="426"/>
      <c r="I1975" s="426"/>
    </row>
    <row r="1976" spans="3:9" s="9" customFormat="1">
      <c r="C1976" s="426"/>
      <c r="D1976" s="426"/>
      <c r="E1976" s="426"/>
      <c r="F1976" s="426"/>
      <c r="G1976" s="426"/>
      <c r="H1976" s="426"/>
      <c r="I1976" s="426"/>
    </row>
    <row r="1977" spans="3:9" s="9" customFormat="1">
      <c r="C1977" s="426"/>
      <c r="D1977" s="426"/>
      <c r="E1977" s="426"/>
      <c r="F1977" s="426"/>
      <c r="G1977" s="426"/>
      <c r="H1977" s="426"/>
      <c r="I1977" s="426"/>
    </row>
    <row r="1978" spans="3:9" s="9" customFormat="1">
      <c r="C1978" s="426"/>
      <c r="D1978" s="426"/>
      <c r="E1978" s="426"/>
      <c r="F1978" s="426"/>
      <c r="G1978" s="426"/>
      <c r="H1978" s="426"/>
      <c r="I1978" s="426"/>
    </row>
    <row r="1979" spans="3:9" s="9" customFormat="1">
      <c r="C1979" s="426"/>
      <c r="D1979" s="426"/>
      <c r="E1979" s="426"/>
      <c r="F1979" s="426"/>
      <c r="G1979" s="426"/>
      <c r="H1979" s="426"/>
      <c r="I1979" s="426"/>
    </row>
    <row r="1980" spans="3:9" s="9" customFormat="1">
      <c r="C1980" s="426"/>
      <c r="D1980" s="426"/>
      <c r="E1980" s="426"/>
      <c r="F1980" s="426"/>
      <c r="G1980" s="426"/>
      <c r="H1980" s="426"/>
      <c r="I1980" s="426"/>
    </row>
    <row r="1981" spans="3:9" s="9" customFormat="1">
      <c r="C1981" s="426"/>
      <c r="D1981" s="426"/>
      <c r="E1981" s="426"/>
      <c r="F1981" s="426"/>
      <c r="G1981" s="426"/>
      <c r="H1981" s="426"/>
      <c r="I1981" s="426"/>
    </row>
    <row r="1982" spans="3:9" s="9" customFormat="1">
      <c r="C1982" s="426"/>
      <c r="D1982" s="426"/>
      <c r="E1982" s="426"/>
      <c r="F1982" s="426"/>
      <c r="G1982" s="426"/>
      <c r="H1982" s="426"/>
      <c r="I1982" s="426"/>
    </row>
    <row r="1983" spans="3:9" s="9" customFormat="1">
      <c r="C1983" s="426"/>
      <c r="D1983" s="426"/>
      <c r="E1983" s="426"/>
      <c r="F1983" s="426"/>
      <c r="G1983" s="426"/>
      <c r="H1983" s="426"/>
      <c r="I1983" s="426"/>
    </row>
    <row r="1984" spans="3:9" s="9" customFormat="1">
      <c r="C1984" s="426"/>
      <c r="D1984" s="426"/>
      <c r="E1984" s="426"/>
      <c r="F1984" s="426"/>
      <c r="G1984" s="426"/>
      <c r="H1984" s="426"/>
      <c r="I1984" s="426"/>
    </row>
    <row r="1985" spans="3:9" s="9" customFormat="1">
      <c r="C1985" s="426"/>
      <c r="D1985" s="426"/>
      <c r="E1985" s="426"/>
      <c r="F1985" s="426"/>
      <c r="G1985" s="426"/>
      <c r="H1985" s="426"/>
      <c r="I1985" s="426"/>
    </row>
    <row r="1986" spans="3:9" s="9" customFormat="1">
      <c r="C1986" s="426"/>
      <c r="D1986" s="426"/>
      <c r="E1986" s="426"/>
      <c r="F1986" s="426"/>
      <c r="G1986" s="426"/>
      <c r="H1986" s="426"/>
      <c r="I1986" s="426"/>
    </row>
    <row r="1987" spans="3:9" s="9" customFormat="1">
      <c r="C1987" s="426"/>
      <c r="D1987" s="426"/>
      <c r="E1987" s="426"/>
      <c r="F1987" s="426"/>
      <c r="G1987" s="426"/>
      <c r="H1987" s="426"/>
      <c r="I1987" s="426"/>
    </row>
    <row r="1988" spans="3:9" s="9" customFormat="1">
      <c r="C1988" s="426"/>
      <c r="D1988" s="426"/>
      <c r="E1988" s="426"/>
      <c r="F1988" s="426"/>
      <c r="G1988" s="426"/>
      <c r="H1988" s="426"/>
      <c r="I1988" s="426"/>
    </row>
    <row r="1989" spans="3:9" s="9" customFormat="1">
      <c r="C1989" s="426"/>
      <c r="D1989" s="426"/>
      <c r="E1989" s="426"/>
      <c r="F1989" s="426"/>
      <c r="G1989" s="426"/>
      <c r="H1989" s="426"/>
      <c r="I1989" s="426"/>
    </row>
    <row r="1990" spans="3:9" s="9" customFormat="1">
      <c r="C1990" s="426"/>
      <c r="D1990" s="426"/>
      <c r="E1990" s="426"/>
      <c r="F1990" s="426"/>
      <c r="G1990" s="426"/>
      <c r="H1990" s="426"/>
      <c r="I1990" s="426"/>
    </row>
    <row r="1991" spans="3:9" s="9" customFormat="1">
      <c r="C1991" s="426"/>
      <c r="D1991" s="426"/>
      <c r="E1991" s="426"/>
      <c r="F1991" s="426"/>
      <c r="G1991" s="426"/>
      <c r="H1991" s="426"/>
      <c r="I1991" s="426"/>
    </row>
    <row r="1992" spans="3:9" s="9" customFormat="1">
      <c r="C1992" s="426"/>
      <c r="D1992" s="426"/>
      <c r="E1992" s="426"/>
      <c r="F1992" s="426"/>
      <c r="G1992" s="426"/>
      <c r="H1992" s="426"/>
      <c r="I1992" s="426"/>
    </row>
    <row r="1993" spans="3:9" s="9" customFormat="1">
      <c r="C1993" s="426"/>
      <c r="D1993" s="426"/>
      <c r="E1993" s="426"/>
      <c r="F1993" s="426"/>
      <c r="G1993" s="426"/>
      <c r="H1993" s="426"/>
      <c r="I1993" s="426"/>
    </row>
    <row r="1994" spans="3:9" s="9" customFormat="1">
      <c r="C1994" s="426"/>
      <c r="D1994" s="426"/>
      <c r="E1994" s="426"/>
      <c r="F1994" s="426"/>
      <c r="G1994" s="426"/>
      <c r="H1994" s="426"/>
      <c r="I1994" s="426"/>
    </row>
    <row r="1995" spans="3:9" s="9" customFormat="1">
      <c r="C1995" s="426"/>
      <c r="D1995" s="426"/>
      <c r="E1995" s="426"/>
      <c r="F1995" s="426"/>
      <c r="G1995" s="426"/>
      <c r="H1995" s="426"/>
      <c r="I1995" s="426"/>
    </row>
    <row r="1996" spans="3:9" s="9" customFormat="1">
      <c r="C1996" s="426"/>
      <c r="D1996" s="426"/>
      <c r="E1996" s="426"/>
      <c r="F1996" s="426"/>
      <c r="G1996" s="426"/>
      <c r="H1996" s="426"/>
      <c r="I1996" s="426"/>
    </row>
    <row r="1997" spans="3:9" s="9" customFormat="1">
      <c r="C1997" s="426"/>
      <c r="D1997" s="426"/>
      <c r="E1997" s="426"/>
      <c r="F1997" s="426"/>
      <c r="G1997" s="426"/>
      <c r="H1997" s="426"/>
      <c r="I1997" s="426"/>
    </row>
    <row r="1998" spans="3:9" s="9" customFormat="1">
      <c r="C1998" s="426"/>
      <c r="D1998" s="426"/>
      <c r="E1998" s="426"/>
      <c r="F1998" s="426"/>
      <c r="G1998" s="426"/>
      <c r="H1998" s="426"/>
      <c r="I1998" s="426"/>
    </row>
    <row r="1999" spans="3:9" s="9" customFormat="1">
      <c r="C1999" s="426"/>
      <c r="D1999" s="426"/>
      <c r="E1999" s="426"/>
      <c r="F1999" s="426"/>
      <c r="G1999" s="426"/>
      <c r="H1999" s="426"/>
      <c r="I1999" s="426"/>
    </row>
    <row r="2000" spans="3:9" s="9" customFormat="1">
      <c r="C2000" s="426"/>
      <c r="D2000" s="426"/>
      <c r="E2000" s="426"/>
      <c r="F2000" s="426"/>
      <c r="G2000" s="426"/>
      <c r="H2000" s="426"/>
      <c r="I2000" s="426"/>
    </row>
    <row r="2001" spans="3:9" s="9" customFormat="1">
      <c r="C2001" s="426"/>
      <c r="D2001" s="426"/>
      <c r="E2001" s="426"/>
      <c r="F2001" s="426"/>
      <c r="G2001" s="426"/>
      <c r="H2001" s="426"/>
      <c r="I2001" s="426"/>
    </row>
    <row r="2002" spans="3:9" s="9" customFormat="1">
      <c r="C2002" s="426"/>
      <c r="D2002" s="426"/>
      <c r="E2002" s="426"/>
      <c r="F2002" s="426"/>
      <c r="G2002" s="426"/>
      <c r="H2002" s="426"/>
      <c r="I2002" s="426"/>
    </row>
    <row r="2003" spans="3:9" s="9" customFormat="1">
      <c r="C2003" s="426"/>
      <c r="D2003" s="426"/>
      <c r="E2003" s="426"/>
      <c r="F2003" s="426"/>
      <c r="G2003" s="426"/>
      <c r="H2003" s="426"/>
      <c r="I2003" s="426"/>
    </row>
    <row r="2004" spans="3:9" s="9" customFormat="1">
      <c r="C2004" s="426"/>
      <c r="D2004" s="426"/>
      <c r="E2004" s="426"/>
      <c r="F2004" s="426"/>
      <c r="G2004" s="426"/>
      <c r="H2004" s="426"/>
      <c r="I2004" s="426"/>
    </row>
    <row r="2005" spans="3:9" s="9" customFormat="1">
      <c r="C2005" s="426"/>
      <c r="D2005" s="426"/>
      <c r="E2005" s="426"/>
      <c r="F2005" s="426"/>
      <c r="G2005" s="426"/>
      <c r="H2005" s="426"/>
      <c r="I2005" s="426"/>
    </row>
    <row r="2006" spans="3:9" s="9" customFormat="1">
      <c r="C2006" s="426"/>
      <c r="D2006" s="426"/>
      <c r="E2006" s="426"/>
      <c r="F2006" s="426"/>
      <c r="G2006" s="426"/>
      <c r="H2006" s="426"/>
      <c r="I2006" s="426"/>
    </row>
    <row r="2007" spans="3:9" s="9" customFormat="1">
      <c r="C2007" s="426"/>
      <c r="D2007" s="426"/>
      <c r="E2007" s="426"/>
      <c r="F2007" s="426"/>
      <c r="G2007" s="426"/>
      <c r="H2007" s="426"/>
      <c r="I2007" s="426"/>
    </row>
    <row r="2008" spans="3:9" s="9" customFormat="1">
      <c r="C2008" s="426"/>
      <c r="D2008" s="426"/>
      <c r="E2008" s="426"/>
      <c r="F2008" s="426"/>
      <c r="G2008" s="426"/>
      <c r="H2008" s="426"/>
      <c r="I2008" s="426"/>
    </row>
    <row r="2009" spans="3:9" s="9" customFormat="1">
      <c r="C2009" s="426"/>
      <c r="D2009" s="426"/>
      <c r="E2009" s="426"/>
      <c r="F2009" s="426"/>
      <c r="G2009" s="426"/>
      <c r="H2009" s="426"/>
      <c r="I2009" s="426"/>
    </row>
    <row r="2010" spans="3:9" s="9" customFormat="1">
      <c r="C2010" s="426"/>
      <c r="D2010" s="426"/>
      <c r="E2010" s="426"/>
      <c r="F2010" s="426"/>
      <c r="G2010" s="426"/>
      <c r="H2010" s="426"/>
      <c r="I2010" s="426"/>
    </row>
    <row r="2011" spans="3:9" s="9" customFormat="1">
      <c r="C2011" s="426"/>
      <c r="D2011" s="426"/>
      <c r="E2011" s="426"/>
      <c r="F2011" s="426"/>
      <c r="G2011" s="426"/>
      <c r="H2011" s="426"/>
      <c r="I2011" s="426"/>
    </row>
    <row r="2012" spans="3:9" s="9" customFormat="1">
      <c r="C2012" s="426"/>
      <c r="D2012" s="426"/>
      <c r="E2012" s="426"/>
      <c r="F2012" s="426"/>
      <c r="G2012" s="426"/>
      <c r="H2012" s="426"/>
      <c r="I2012" s="426"/>
    </row>
    <row r="2013" spans="3:9" s="9" customFormat="1">
      <c r="C2013" s="426"/>
      <c r="D2013" s="426"/>
      <c r="E2013" s="426"/>
      <c r="F2013" s="426"/>
      <c r="G2013" s="426"/>
      <c r="H2013" s="426"/>
      <c r="I2013" s="426"/>
    </row>
    <row r="2014" spans="3:9" s="9" customFormat="1">
      <c r="C2014" s="426"/>
      <c r="D2014" s="426"/>
      <c r="E2014" s="426"/>
      <c r="F2014" s="426"/>
      <c r="G2014" s="426"/>
      <c r="H2014" s="426"/>
      <c r="I2014" s="426"/>
    </row>
    <row r="2015" spans="3:9" s="9" customFormat="1">
      <c r="C2015" s="426"/>
      <c r="D2015" s="426"/>
      <c r="E2015" s="426"/>
      <c r="F2015" s="426"/>
      <c r="G2015" s="426"/>
      <c r="H2015" s="426"/>
      <c r="I2015" s="426"/>
    </row>
    <row r="2016" spans="3:9" s="9" customFormat="1">
      <c r="C2016" s="426"/>
      <c r="D2016" s="426"/>
      <c r="E2016" s="426"/>
      <c r="F2016" s="426"/>
      <c r="G2016" s="426"/>
      <c r="H2016" s="426"/>
      <c r="I2016" s="426"/>
    </row>
    <row r="2017" spans="3:9" s="9" customFormat="1">
      <c r="C2017" s="426"/>
      <c r="D2017" s="426"/>
      <c r="E2017" s="426"/>
      <c r="F2017" s="426"/>
      <c r="G2017" s="426"/>
      <c r="H2017" s="426"/>
      <c r="I2017" s="426"/>
    </row>
    <row r="2018" spans="3:9" s="9" customFormat="1">
      <c r="C2018" s="426"/>
      <c r="D2018" s="426"/>
      <c r="E2018" s="426"/>
      <c r="F2018" s="426"/>
      <c r="G2018" s="426"/>
      <c r="H2018" s="426"/>
      <c r="I2018" s="426"/>
    </row>
    <row r="2019" spans="3:9" s="9" customFormat="1">
      <c r="C2019" s="426"/>
      <c r="D2019" s="426"/>
      <c r="E2019" s="426"/>
      <c r="F2019" s="426"/>
      <c r="G2019" s="426"/>
      <c r="H2019" s="426"/>
      <c r="I2019" s="426"/>
    </row>
    <row r="2020" spans="3:9" s="9" customFormat="1">
      <c r="C2020" s="426"/>
      <c r="D2020" s="426"/>
      <c r="E2020" s="426"/>
      <c r="F2020" s="426"/>
      <c r="G2020" s="426"/>
      <c r="H2020" s="426"/>
      <c r="I2020" s="426"/>
    </row>
    <row r="2021" spans="3:9" s="9" customFormat="1">
      <c r="C2021" s="426"/>
      <c r="D2021" s="426"/>
      <c r="E2021" s="426"/>
      <c r="F2021" s="426"/>
      <c r="G2021" s="426"/>
      <c r="H2021" s="426"/>
      <c r="I2021" s="426"/>
    </row>
    <row r="2022" spans="3:9" s="9" customFormat="1">
      <c r="C2022" s="426"/>
      <c r="D2022" s="426"/>
      <c r="E2022" s="426"/>
      <c r="F2022" s="426"/>
      <c r="G2022" s="426"/>
      <c r="H2022" s="426"/>
      <c r="I2022" s="426"/>
    </row>
    <row r="2023" spans="3:9" s="9" customFormat="1">
      <c r="C2023" s="426"/>
      <c r="D2023" s="426"/>
      <c r="E2023" s="426"/>
      <c r="F2023" s="426"/>
      <c r="G2023" s="426"/>
      <c r="H2023" s="426"/>
      <c r="I2023" s="426"/>
    </row>
    <row r="2024" spans="3:9" s="9" customFormat="1">
      <c r="C2024" s="426"/>
      <c r="D2024" s="426"/>
      <c r="E2024" s="426"/>
      <c r="F2024" s="426"/>
      <c r="G2024" s="426"/>
      <c r="H2024" s="426"/>
      <c r="I2024" s="426"/>
    </row>
    <row r="2025" spans="3:9" s="9" customFormat="1">
      <c r="C2025" s="426"/>
      <c r="D2025" s="426"/>
      <c r="E2025" s="426"/>
      <c r="F2025" s="426"/>
      <c r="G2025" s="426"/>
      <c r="H2025" s="426"/>
      <c r="I2025" s="426"/>
    </row>
    <row r="2026" spans="3:9" s="9" customFormat="1">
      <c r="C2026" s="426"/>
      <c r="D2026" s="426"/>
      <c r="E2026" s="426"/>
      <c r="F2026" s="426"/>
      <c r="G2026" s="426"/>
      <c r="H2026" s="426"/>
      <c r="I2026" s="426"/>
    </row>
    <row r="2027" spans="3:9" s="9" customFormat="1">
      <c r="C2027" s="426"/>
      <c r="D2027" s="426"/>
      <c r="E2027" s="426"/>
      <c r="F2027" s="426"/>
      <c r="G2027" s="426"/>
      <c r="H2027" s="426"/>
      <c r="I2027" s="426"/>
    </row>
    <row r="2028" spans="3:9" s="9" customFormat="1">
      <c r="C2028" s="426"/>
      <c r="D2028" s="426"/>
      <c r="E2028" s="426"/>
      <c r="F2028" s="426"/>
      <c r="G2028" s="426"/>
      <c r="H2028" s="426"/>
      <c r="I2028" s="426"/>
    </row>
    <row r="2029" spans="3:9" s="9" customFormat="1">
      <c r="C2029" s="426"/>
      <c r="D2029" s="426"/>
      <c r="E2029" s="426"/>
      <c r="F2029" s="426"/>
      <c r="G2029" s="426"/>
      <c r="H2029" s="426"/>
      <c r="I2029" s="426"/>
    </row>
    <row r="2030" spans="3:9" s="9" customFormat="1">
      <c r="C2030" s="426"/>
      <c r="D2030" s="426"/>
      <c r="E2030" s="426"/>
      <c r="F2030" s="426"/>
      <c r="G2030" s="426"/>
      <c r="H2030" s="426"/>
      <c r="I2030" s="426"/>
    </row>
    <row r="2031" spans="3:9" s="9" customFormat="1">
      <c r="C2031" s="426"/>
      <c r="D2031" s="426"/>
      <c r="E2031" s="426"/>
      <c r="F2031" s="426"/>
      <c r="G2031" s="426"/>
      <c r="H2031" s="426"/>
      <c r="I2031" s="426"/>
    </row>
    <row r="2032" spans="3:9" s="9" customFormat="1">
      <c r="C2032" s="426"/>
      <c r="D2032" s="426"/>
      <c r="E2032" s="426"/>
      <c r="F2032" s="426"/>
      <c r="G2032" s="426"/>
      <c r="H2032" s="426"/>
      <c r="I2032" s="426"/>
    </row>
    <row r="2033" spans="3:9" s="9" customFormat="1">
      <c r="C2033" s="426"/>
      <c r="D2033" s="426"/>
      <c r="E2033" s="426"/>
      <c r="F2033" s="426"/>
      <c r="G2033" s="426"/>
      <c r="H2033" s="426"/>
      <c r="I2033" s="426"/>
    </row>
    <row r="2034" spans="3:9" s="9" customFormat="1">
      <c r="C2034" s="426"/>
      <c r="D2034" s="426"/>
      <c r="E2034" s="426"/>
      <c r="F2034" s="426"/>
      <c r="G2034" s="426"/>
      <c r="H2034" s="426"/>
      <c r="I2034" s="426"/>
    </row>
    <row r="2035" spans="3:9" s="9" customFormat="1">
      <c r="C2035" s="426"/>
      <c r="D2035" s="426"/>
      <c r="E2035" s="426"/>
      <c r="F2035" s="426"/>
      <c r="G2035" s="426"/>
      <c r="H2035" s="426"/>
      <c r="I2035" s="426"/>
    </row>
    <row r="2036" spans="3:9" s="9" customFormat="1">
      <c r="C2036" s="426"/>
      <c r="D2036" s="426"/>
      <c r="E2036" s="426"/>
      <c r="F2036" s="426"/>
      <c r="G2036" s="426"/>
      <c r="H2036" s="426"/>
      <c r="I2036" s="426"/>
    </row>
    <row r="2037" spans="3:9" s="9" customFormat="1">
      <c r="C2037" s="426"/>
      <c r="D2037" s="426"/>
      <c r="E2037" s="426"/>
      <c r="F2037" s="426"/>
      <c r="G2037" s="426"/>
      <c r="H2037" s="426"/>
      <c r="I2037" s="426"/>
    </row>
    <row r="2038" spans="3:9" s="9" customFormat="1">
      <c r="C2038" s="426"/>
      <c r="D2038" s="426"/>
      <c r="E2038" s="426"/>
      <c r="F2038" s="426"/>
      <c r="G2038" s="426"/>
      <c r="H2038" s="426"/>
      <c r="I2038" s="426"/>
    </row>
    <row r="2039" spans="3:9" s="9" customFormat="1">
      <c r="C2039" s="426"/>
      <c r="D2039" s="426"/>
      <c r="E2039" s="426"/>
      <c r="F2039" s="426"/>
      <c r="G2039" s="426"/>
      <c r="H2039" s="426"/>
      <c r="I2039" s="426"/>
    </row>
    <row r="2040" spans="3:9" s="9" customFormat="1">
      <c r="C2040" s="426"/>
      <c r="D2040" s="426"/>
      <c r="E2040" s="426"/>
      <c r="F2040" s="426"/>
      <c r="G2040" s="426"/>
      <c r="H2040" s="426"/>
      <c r="I2040" s="426"/>
    </row>
    <row r="2041" spans="3:9" s="9" customFormat="1">
      <c r="C2041" s="426"/>
      <c r="D2041" s="426"/>
      <c r="E2041" s="426"/>
      <c r="F2041" s="426"/>
      <c r="G2041" s="426"/>
      <c r="H2041" s="426"/>
      <c r="I2041" s="426"/>
    </row>
    <row r="2042" spans="3:9" s="9" customFormat="1">
      <c r="C2042" s="426"/>
      <c r="D2042" s="426"/>
      <c r="E2042" s="426"/>
      <c r="F2042" s="426"/>
      <c r="G2042" s="426"/>
      <c r="H2042" s="426"/>
      <c r="I2042" s="426"/>
    </row>
    <row r="2043" spans="3:9" s="9" customFormat="1">
      <c r="C2043" s="426"/>
      <c r="D2043" s="426"/>
      <c r="E2043" s="426"/>
      <c r="F2043" s="426"/>
      <c r="G2043" s="426"/>
      <c r="H2043" s="426"/>
      <c r="I2043" s="426"/>
    </row>
    <row r="2044" spans="3:9" s="9" customFormat="1">
      <c r="C2044" s="426"/>
      <c r="D2044" s="426"/>
      <c r="E2044" s="426"/>
      <c r="F2044" s="426"/>
      <c r="G2044" s="426"/>
      <c r="H2044" s="426"/>
      <c r="I2044" s="426"/>
    </row>
    <row r="2045" spans="3:9" s="9" customFormat="1">
      <c r="C2045" s="426"/>
      <c r="D2045" s="426"/>
      <c r="E2045" s="426"/>
      <c r="F2045" s="426"/>
      <c r="G2045" s="426"/>
      <c r="H2045" s="426"/>
      <c r="I2045" s="426"/>
    </row>
    <row r="2046" spans="3:9" s="9" customFormat="1">
      <c r="C2046" s="426"/>
      <c r="D2046" s="426"/>
      <c r="E2046" s="426"/>
      <c r="F2046" s="426"/>
      <c r="G2046" s="426"/>
      <c r="H2046" s="426"/>
      <c r="I2046" s="426"/>
    </row>
    <row r="2047" spans="3:9" s="9" customFormat="1">
      <c r="C2047" s="426"/>
      <c r="D2047" s="426"/>
      <c r="E2047" s="426"/>
      <c r="F2047" s="426"/>
      <c r="G2047" s="426"/>
      <c r="H2047" s="426"/>
      <c r="I2047" s="426"/>
    </row>
    <row r="2048" spans="3:9" s="9" customFormat="1">
      <c r="C2048" s="426"/>
      <c r="D2048" s="426"/>
      <c r="E2048" s="426"/>
      <c r="F2048" s="426"/>
      <c r="G2048" s="426"/>
      <c r="H2048" s="426"/>
      <c r="I2048" s="426"/>
    </row>
    <row r="2049" spans="3:9" s="9" customFormat="1">
      <c r="C2049" s="426"/>
      <c r="D2049" s="426"/>
      <c r="E2049" s="426"/>
      <c r="F2049" s="426"/>
      <c r="G2049" s="426"/>
      <c r="H2049" s="426"/>
      <c r="I2049" s="426"/>
    </row>
    <row r="2050" spans="3:9" s="9" customFormat="1">
      <c r="C2050" s="426"/>
      <c r="D2050" s="426"/>
      <c r="E2050" s="426"/>
      <c r="F2050" s="426"/>
      <c r="G2050" s="426"/>
      <c r="H2050" s="426"/>
      <c r="I2050" s="426"/>
    </row>
    <row r="2051" spans="3:9" s="9" customFormat="1">
      <c r="C2051" s="426"/>
      <c r="D2051" s="426"/>
      <c r="E2051" s="426"/>
      <c r="F2051" s="426"/>
      <c r="G2051" s="426"/>
      <c r="H2051" s="426"/>
      <c r="I2051" s="426"/>
    </row>
    <row r="2052" spans="3:9" s="9" customFormat="1">
      <c r="C2052" s="426"/>
      <c r="D2052" s="426"/>
      <c r="E2052" s="426"/>
      <c r="F2052" s="426"/>
      <c r="G2052" s="426"/>
      <c r="H2052" s="426"/>
      <c r="I2052" s="426"/>
    </row>
    <row r="2053" spans="3:9" s="9" customFormat="1">
      <c r="C2053" s="426"/>
      <c r="D2053" s="426"/>
      <c r="E2053" s="426"/>
      <c r="F2053" s="426"/>
      <c r="G2053" s="426"/>
      <c r="H2053" s="426"/>
      <c r="I2053" s="426"/>
    </row>
    <row r="2054" spans="3:9" s="9" customFormat="1">
      <c r="C2054" s="426"/>
      <c r="D2054" s="426"/>
      <c r="E2054" s="426"/>
      <c r="F2054" s="426"/>
      <c r="G2054" s="426"/>
      <c r="H2054" s="426"/>
      <c r="I2054" s="426"/>
    </row>
    <row r="2055" spans="3:9" s="9" customFormat="1">
      <c r="C2055" s="426"/>
      <c r="D2055" s="426"/>
      <c r="E2055" s="426"/>
      <c r="F2055" s="426"/>
      <c r="G2055" s="426"/>
      <c r="H2055" s="426"/>
      <c r="I2055" s="426"/>
    </row>
    <row r="2056" spans="3:9" s="9" customFormat="1">
      <c r="C2056" s="426"/>
      <c r="D2056" s="426"/>
      <c r="E2056" s="426"/>
      <c r="F2056" s="426"/>
      <c r="G2056" s="426"/>
      <c r="H2056" s="426"/>
      <c r="I2056" s="426"/>
    </row>
    <row r="2057" spans="3:9" s="9" customFormat="1">
      <c r="C2057" s="426"/>
      <c r="D2057" s="426"/>
      <c r="E2057" s="426"/>
      <c r="F2057" s="426"/>
      <c r="G2057" s="426"/>
      <c r="H2057" s="426"/>
      <c r="I2057" s="426"/>
    </row>
    <row r="2058" spans="3:9" s="9" customFormat="1">
      <c r="C2058" s="426"/>
      <c r="D2058" s="426"/>
      <c r="E2058" s="426"/>
      <c r="F2058" s="426"/>
      <c r="G2058" s="426"/>
      <c r="H2058" s="426"/>
      <c r="I2058" s="426"/>
    </row>
    <row r="2059" spans="3:9" s="9" customFormat="1">
      <c r="C2059" s="426"/>
      <c r="D2059" s="426"/>
      <c r="E2059" s="426"/>
      <c r="F2059" s="426"/>
      <c r="G2059" s="426"/>
      <c r="H2059" s="426"/>
      <c r="I2059" s="426"/>
    </row>
    <row r="2060" spans="3:9" s="9" customFormat="1">
      <c r="C2060" s="426"/>
      <c r="D2060" s="426"/>
      <c r="E2060" s="426"/>
      <c r="F2060" s="426"/>
      <c r="G2060" s="426"/>
      <c r="H2060" s="426"/>
      <c r="I2060" s="426"/>
    </row>
    <row r="2061" spans="3:9" s="9" customFormat="1">
      <c r="C2061" s="426"/>
      <c r="D2061" s="426"/>
      <c r="E2061" s="426"/>
      <c r="F2061" s="426"/>
      <c r="G2061" s="426"/>
      <c r="H2061" s="426"/>
      <c r="I2061" s="426"/>
    </row>
    <row r="2062" spans="3:9" s="9" customFormat="1">
      <c r="C2062" s="426"/>
      <c r="D2062" s="426"/>
      <c r="E2062" s="426"/>
      <c r="F2062" s="426"/>
      <c r="G2062" s="426"/>
      <c r="H2062" s="426"/>
      <c r="I2062" s="426"/>
    </row>
    <row r="2063" spans="3:9" s="9" customFormat="1">
      <c r="C2063" s="426"/>
      <c r="D2063" s="426"/>
      <c r="E2063" s="426"/>
      <c r="F2063" s="426"/>
      <c r="G2063" s="426"/>
      <c r="H2063" s="426"/>
      <c r="I2063" s="426"/>
    </row>
    <row r="2064" spans="3:9" s="9" customFormat="1">
      <c r="C2064" s="426"/>
      <c r="D2064" s="426"/>
      <c r="E2064" s="426"/>
      <c r="F2064" s="426"/>
      <c r="G2064" s="426"/>
      <c r="H2064" s="426"/>
      <c r="I2064" s="426"/>
    </row>
    <row r="2065" spans="3:9" s="9" customFormat="1">
      <c r="C2065" s="426"/>
      <c r="D2065" s="426"/>
      <c r="E2065" s="426"/>
      <c r="F2065" s="426"/>
      <c r="G2065" s="426"/>
      <c r="H2065" s="426"/>
      <c r="I2065" s="426"/>
    </row>
    <row r="2066" spans="3:9" s="9" customFormat="1">
      <c r="C2066" s="426"/>
      <c r="D2066" s="426"/>
      <c r="E2066" s="426"/>
      <c r="F2066" s="426"/>
      <c r="G2066" s="426"/>
      <c r="H2066" s="426"/>
      <c r="I2066" s="426"/>
    </row>
    <row r="2067" spans="3:9" s="9" customFormat="1">
      <c r="C2067" s="426"/>
      <c r="D2067" s="426"/>
      <c r="E2067" s="426"/>
      <c r="F2067" s="426"/>
      <c r="G2067" s="426"/>
      <c r="H2067" s="426"/>
      <c r="I2067" s="426"/>
    </row>
    <row r="2068" spans="3:9" s="9" customFormat="1">
      <c r="C2068" s="426"/>
      <c r="D2068" s="426"/>
      <c r="E2068" s="426"/>
      <c r="F2068" s="426"/>
      <c r="G2068" s="426"/>
      <c r="H2068" s="426"/>
      <c r="I2068" s="426"/>
    </row>
    <row r="2069" spans="3:9" s="9" customFormat="1">
      <c r="C2069" s="426"/>
      <c r="D2069" s="426"/>
      <c r="E2069" s="426"/>
      <c r="F2069" s="426"/>
      <c r="G2069" s="426"/>
      <c r="H2069" s="426"/>
      <c r="I2069" s="426"/>
    </row>
    <row r="2070" spans="3:9" s="9" customFormat="1">
      <c r="C2070" s="426"/>
      <c r="D2070" s="426"/>
      <c r="E2070" s="426"/>
      <c r="F2070" s="426"/>
      <c r="G2070" s="426"/>
      <c r="H2070" s="426"/>
      <c r="I2070" s="426"/>
    </row>
    <row r="2071" spans="3:9" s="9" customFormat="1">
      <c r="C2071" s="426"/>
      <c r="D2071" s="426"/>
      <c r="E2071" s="426"/>
      <c r="F2071" s="426"/>
      <c r="G2071" s="426"/>
      <c r="H2071" s="426"/>
      <c r="I2071" s="426"/>
    </row>
    <row r="2072" spans="3:9" s="9" customFormat="1">
      <c r="C2072" s="426"/>
      <c r="D2072" s="426"/>
      <c r="E2072" s="426"/>
      <c r="F2072" s="426"/>
      <c r="G2072" s="426"/>
      <c r="H2072" s="426"/>
      <c r="I2072" s="426"/>
    </row>
    <row r="2073" spans="3:9" s="9" customFormat="1">
      <c r="C2073" s="426"/>
      <c r="D2073" s="426"/>
      <c r="E2073" s="426"/>
      <c r="F2073" s="426"/>
      <c r="G2073" s="426"/>
      <c r="H2073" s="426"/>
      <c r="I2073" s="426"/>
    </row>
    <row r="2074" spans="3:9" s="9" customFormat="1">
      <c r="C2074" s="426"/>
      <c r="D2074" s="426"/>
      <c r="E2074" s="426"/>
      <c r="F2074" s="426"/>
      <c r="G2074" s="426"/>
      <c r="H2074" s="426"/>
      <c r="I2074" s="426"/>
    </row>
    <row r="2075" spans="3:9" s="9" customFormat="1">
      <c r="C2075" s="426"/>
      <c r="D2075" s="426"/>
      <c r="E2075" s="426"/>
      <c r="F2075" s="426"/>
      <c r="G2075" s="426"/>
      <c r="H2075" s="426"/>
      <c r="I2075" s="426"/>
    </row>
    <row r="2076" spans="3:9" s="9" customFormat="1">
      <c r="C2076" s="426"/>
      <c r="D2076" s="426"/>
      <c r="E2076" s="426"/>
      <c r="F2076" s="426"/>
      <c r="G2076" s="426"/>
      <c r="H2076" s="426"/>
      <c r="I2076" s="426"/>
    </row>
    <row r="2077" spans="3:9" s="9" customFormat="1">
      <c r="C2077" s="426"/>
      <c r="D2077" s="426"/>
      <c r="E2077" s="426"/>
      <c r="F2077" s="426"/>
      <c r="G2077" s="426"/>
      <c r="H2077" s="426"/>
      <c r="I2077" s="426"/>
    </row>
    <row r="2078" spans="3:9" s="9" customFormat="1">
      <c r="C2078" s="426"/>
      <c r="D2078" s="426"/>
      <c r="E2078" s="426"/>
      <c r="F2078" s="426"/>
      <c r="G2078" s="426"/>
      <c r="H2078" s="426"/>
      <c r="I2078" s="426"/>
    </row>
    <row r="2079" spans="3:9" s="9" customFormat="1">
      <c r="C2079" s="426"/>
      <c r="D2079" s="426"/>
      <c r="E2079" s="426"/>
      <c r="F2079" s="426"/>
      <c r="G2079" s="426"/>
      <c r="H2079" s="426"/>
      <c r="I2079" s="426"/>
    </row>
    <row r="2080" spans="3:9" s="9" customFormat="1">
      <c r="C2080" s="426"/>
      <c r="D2080" s="426"/>
      <c r="E2080" s="426"/>
      <c r="F2080" s="426"/>
      <c r="G2080" s="426"/>
      <c r="H2080" s="426"/>
      <c r="I2080" s="426"/>
    </row>
    <row r="2081" spans="3:9" s="9" customFormat="1">
      <c r="C2081" s="426"/>
      <c r="D2081" s="426"/>
      <c r="E2081" s="426"/>
      <c r="F2081" s="426"/>
      <c r="G2081" s="426"/>
      <c r="H2081" s="426"/>
      <c r="I2081" s="426"/>
    </row>
    <row r="2082" spans="3:9" s="9" customFormat="1">
      <c r="C2082" s="426"/>
      <c r="D2082" s="426"/>
      <c r="E2082" s="426"/>
      <c r="F2082" s="426"/>
      <c r="G2082" s="426"/>
      <c r="H2082" s="426"/>
      <c r="I2082" s="426"/>
    </row>
    <row r="2083" spans="3:9" s="9" customFormat="1">
      <c r="C2083" s="426"/>
      <c r="D2083" s="426"/>
      <c r="E2083" s="426"/>
      <c r="F2083" s="426"/>
      <c r="G2083" s="426"/>
      <c r="H2083" s="426"/>
      <c r="I2083" s="426"/>
    </row>
    <row r="2084" spans="3:9" s="9" customFormat="1">
      <c r="C2084" s="426"/>
      <c r="D2084" s="426"/>
      <c r="E2084" s="426"/>
      <c r="F2084" s="426"/>
      <c r="G2084" s="426"/>
      <c r="H2084" s="426"/>
      <c r="I2084" s="426"/>
    </row>
    <row r="2085" spans="3:9" s="9" customFormat="1">
      <c r="C2085" s="426"/>
      <c r="D2085" s="426"/>
      <c r="E2085" s="426"/>
      <c r="F2085" s="426"/>
      <c r="G2085" s="426"/>
      <c r="H2085" s="426"/>
      <c r="I2085" s="426"/>
    </row>
    <row r="2086" spans="3:9" s="9" customFormat="1">
      <c r="C2086" s="426"/>
      <c r="D2086" s="426"/>
      <c r="E2086" s="426"/>
      <c r="F2086" s="426"/>
      <c r="G2086" s="426"/>
      <c r="H2086" s="426"/>
      <c r="I2086" s="426"/>
    </row>
    <row r="2087" spans="3:9" s="9" customFormat="1">
      <c r="C2087" s="426"/>
      <c r="D2087" s="426"/>
      <c r="E2087" s="426"/>
      <c r="F2087" s="426"/>
      <c r="G2087" s="426"/>
      <c r="H2087" s="426"/>
      <c r="I2087" s="426"/>
    </row>
    <row r="2088" spans="3:9" s="9" customFormat="1">
      <c r="C2088" s="426"/>
      <c r="D2088" s="426"/>
      <c r="E2088" s="426"/>
      <c r="F2088" s="426"/>
      <c r="G2088" s="426"/>
      <c r="H2088" s="426"/>
      <c r="I2088" s="426"/>
    </row>
    <row r="2089" spans="3:9" s="9" customFormat="1">
      <c r="C2089" s="426"/>
      <c r="D2089" s="426"/>
      <c r="E2089" s="426"/>
      <c r="F2089" s="426"/>
      <c r="G2089" s="426"/>
      <c r="H2089" s="426"/>
      <c r="I2089" s="426"/>
    </row>
    <row r="2090" spans="3:9" s="9" customFormat="1">
      <c r="C2090" s="426"/>
      <c r="D2090" s="426"/>
      <c r="E2090" s="426"/>
      <c r="F2090" s="426"/>
      <c r="G2090" s="426"/>
      <c r="H2090" s="426"/>
      <c r="I2090" s="426"/>
    </row>
    <row r="2091" spans="3:9" s="9" customFormat="1">
      <c r="C2091" s="426"/>
      <c r="D2091" s="426"/>
      <c r="E2091" s="426"/>
      <c r="F2091" s="426"/>
      <c r="G2091" s="426"/>
      <c r="H2091" s="426"/>
      <c r="I2091" s="426"/>
    </row>
    <row r="2092" spans="3:9" s="9" customFormat="1">
      <c r="C2092" s="426"/>
      <c r="D2092" s="426"/>
      <c r="E2092" s="426"/>
      <c r="F2092" s="426"/>
      <c r="G2092" s="426"/>
      <c r="H2092" s="426"/>
      <c r="I2092" s="426"/>
    </row>
    <row r="2093" spans="3:9" s="9" customFormat="1">
      <c r="C2093" s="426"/>
      <c r="D2093" s="426"/>
      <c r="E2093" s="426"/>
      <c r="F2093" s="426"/>
      <c r="G2093" s="426"/>
      <c r="H2093" s="426"/>
      <c r="I2093" s="426"/>
    </row>
    <row r="2094" spans="3:9" s="9" customFormat="1">
      <c r="C2094" s="426"/>
      <c r="D2094" s="426"/>
      <c r="E2094" s="426"/>
      <c r="F2094" s="426"/>
      <c r="G2094" s="426"/>
      <c r="H2094" s="426"/>
      <c r="I2094" s="426"/>
    </row>
    <row r="2095" spans="3:9" s="9" customFormat="1">
      <c r="C2095" s="426"/>
      <c r="D2095" s="426"/>
      <c r="E2095" s="426"/>
      <c r="F2095" s="426"/>
      <c r="G2095" s="426"/>
      <c r="H2095" s="426"/>
      <c r="I2095" s="426"/>
    </row>
    <row r="2096" spans="3:9" s="9" customFormat="1">
      <c r="C2096" s="426"/>
      <c r="D2096" s="426"/>
      <c r="E2096" s="426"/>
      <c r="F2096" s="426"/>
      <c r="G2096" s="426"/>
      <c r="H2096" s="426"/>
      <c r="I2096" s="426"/>
    </row>
    <row r="2097" spans="3:9" s="9" customFormat="1">
      <c r="C2097" s="426"/>
      <c r="D2097" s="426"/>
      <c r="E2097" s="426"/>
      <c r="F2097" s="426"/>
      <c r="G2097" s="426"/>
      <c r="H2097" s="426"/>
      <c r="I2097" s="426"/>
    </row>
    <row r="2098" spans="3:9" s="9" customFormat="1">
      <c r="C2098" s="426"/>
      <c r="D2098" s="426"/>
      <c r="E2098" s="426"/>
      <c r="F2098" s="426"/>
      <c r="G2098" s="426"/>
      <c r="H2098" s="426"/>
      <c r="I2098" s="426"/>
    </row>
    <row r="2099" spans="3:9" s="9" customFormat="1">
      <c r="C2099" s="426"/>
      <c r="D2099" s="426"/>
      <c r="E2099" s="426"/>
      <c r="F2099" s="426"/>
      <c r="G2099" s="426"/>
      <c r="H2099" s="426"/>
      <c r="I2099" s="426"/>
    </row>
    <row r="2100" spans="3:9" s="9" customFormat="1">
      <c r="C2100" s="426"/>
      <c r="D2100" s="426"/>
      <c r="E2100" s="426"/>
      <c r="F2100" s="426"/>
      <c r="G2100" s="426"/>
      <c r="H2100" s="426"/>
      <c r="I2100" s="426"/>
    </row>
    <row r="2101" spans="3:9" s="9" customFormat="1">
      <c r="C2101" s="426"/>
      <c r="D2101" s="426"/>
      <c r="E2101" s="426"/>
      <c r="F2101" s="426"/>
      <c r="G2101" s="426"/>
      <c r="H2101" s="426"/>
      <c r="I2101" s="426"/>
    </row>
    <row r="2102" spans="3:9" s="9" customFormat="1">
      <c r="C2102" s="426"/>
      <c r="D2102" s="426"/>
      <c r="E2102" s="426"/>
      <c r="F2102" s="426"/>
      <c r="G2102" s="426"/>
      <c r="H2102" s="426"/>
      <c r="I2102" s="426"/>
    </row>
    <row r="2103" spans="3:9" s="9" customFormat="1">
      <c r="C2103" s="426"/>
      <c r="D2103" s="426"/>
      <c r="E2103" s="426"/>
      <c r="F2103" s="426"/>
      <c r="G2103" s="426"/>
      <c r="H2103" s="426"/>
      <c r="I2103" s="426"/>
    </row>
    <row r="2104" spans="3:9" s="9" customFormat="1">
      <c r="C2104" s="426"/>
      <c r="D2104" s="426"/>
      <c r="E2104" s="426"/>
      <c r="F2104" s="426"/>
      <c r="G2104" s="426"/>
      <c r="H2104" s="426"/>
      <c r="I2104" s="426"/>
    </row>
    <row r="2105" spans="3:9" s="9" customFormat="1">
      <c r="C2105" s="426"/>
      <c r="D2105" s="426"/>
      <c r="E2105" s="426"/>
      <c r="F2105" s="426"/>
      <c r="G2105" s="426"/>
      <c r="H2105" s="426"/>
      <c r="I2105" s="426"/>
    </row>
    <row r="2106" spans="3:9" s="9" customFormat="1">
      <c r="C2106" s="426"/>
      <c r="D2106" s="426"/>
      <c r="E2106" s="426"/>
      <c r="F2106" s="426"/>
      <c r="G2106" s="426"/>
      <c r="H2106" s="426"/>
      <c r="I2106" s="426"/>
    </row>
    <row r="2107" spans="3:9" s="9" customFormat="1">
      <c r="C2107" s="426"/>
      <c r="D2107" s="426"/>
      <c r="E2107" s="426"/>
      <c r="F2107" s="426"/>
      <c r="G2107" s="426"/>
      <c r="H2107" s="426"/>
      <c r="I2107" s="426"/>
    </row>
    <row r="2108" spans="3:9" s="9" customFormat="1">
      <c r="C2108" s="426"/>
      <c r="D2108" s="426"/>
      <c r="E2108" s="426"/>
      <c r="F2108" s="426"/>
      <c r="G2108" s="426"/>
      <c r="H2108" s="426"/>
      <c r="I2108" s="426"/>
    </row>
    <row r="2109" spans="3:9" s="9" customFormat="1">
      <c r="C2109" s="426"/>
      <c r="D2109" s="426"/>
      <c r="E2109" s="426"/>
      <c r="F2109" s="426"/>
      <c r="G2109" s="426"/>
      <c r="H2109" s="426"/>
      <c r="I2109" s="426"/>
    </row>
    <row r="2110" spans="3:9" s="9" customFormat="1">
      <c r="C2110" s="426"/>
      <c r="D2110" s="426"/>
      <c r="E2110" s="426"/>
      <c r="F2110" s="426"/>
      <c r="G2110" s="426"/>
      <c r="H2110" s="426"/>
      <c r="I2110" s="426"/>
    </row>
    <row r="2111" spans="3:9" s="9" customFormat="1">
      <c r="C2111" s="426"/>
      <c r="D2111" s="426"/>
      <c r="E2111" s="426"/>
      <c r="F2111" s="426"/>
      <c r="G2111" s="426"/>
      <c r="H2111" s="426"/>
      <c r="I2111" s="426"/>
    </row>
    <row r="2112" spans="3:9" s="9" customFormat="1">
      <c r="C2112" s="426"/>
      <c r="D2112" s="426"/>
      <c r="E2112" s="426"/>
      <c r="F2112" s="426"/>
      <c r="G2112" s="426"/>
      <c r="H2112" s="426"/>
      <c r="I2112" s="426"/>
    </row>
    <row r="2113" spans="3:9" s="9" customFormat="1">
      <c r="C2113" s="426"/>
      <c r="D2113" s="426"/>
      <c r="E2113" s="426"/>
      <c r="F2113" s="426"/>
      <c r="G2113" s="426"/>
      <c r="H2113" s="426"/>
      <c r="I2113" s="426"/>
    </row>
    <row r="2114" spans="3:9" s="9" customFormat="1">
      <c r="C2114" s="426"/>
      <c r="D2114" s="426"/>
      <c r="E2114" s="426"/>
      <c r="F2114" s="426"/>
      <c r="G2114" s="426"/>
      <c r="H2114" s="426"/>
      <c r="I2114" s="426"/>
    </row>
    <row r="2115" spans="3:9" s="9" customFormat="1">
      <c r="C2115" s="426"/>
      <c r="D2115" s="426"/>
      <c r="E2115" s="426"/>
      <c r="F2115" s="426"/>
      <c r="G2115" s="426"/>
      <c r="H2115" s="426"/>
      <c r="I2115" s="426"/>
    </row>
    <row r="2116" spans="3:9" s="9" customFormat="1">
      <c r="C2116" s="426"/>
      <c r="D2116" s="426"/>
      <c r="E2116" s="426"/>
      <c r="F2116" s="426"/>
      <c r="G2116" s="426"/>
      <c r="H2116" s="426"/>
      <c r="I2116" s="426"/>
    </row>
    <row r="2117" spans="3:9" s="9" customFormat="1">
      <c r="C2117" s="426"/>
      <c r="D2117" s="426"/>
      <c r="E2117" s="426"/>
      <c r="F2117" s="426"/>
      <c r="G2117" s="426"/>
      <c r="H2117" s="426"/>
      <c r="I2117" s="426"/>
    </row>
    <row r="2118" spans="3:9" s="9" customFormat="1">
      <c r="C2118" s="426"/>
      <c r="D2118" s="426"/>
      <c r="E2118" s="426"/>
      <c r="F2118" s="426"/>
      <c r="G2118" s="426"/>
      <c r="H2118" s="426"/>
      <c r="I2118" s="426"/>
    </row>
    <row r="2119" spans="3:9" s="9" customFormat="1">
      <c r="C2119" s="426"/>
      <c r="D2119" s="426"/>
      <c r="E2119" s="426"/>
      <c r="F2119" s="426"/>
      <c r="G2119" s="426"/>
      <c r="H2119" s="426"/>
      <c r="I2119" s="426"/>
    </row>
    <row r="2120" spans="3:9" s="9" customFormat="1">
      <c r="C2120" s="426"/>
      <c r="D2120" s="426"/>
      <c r="E2120" s="426"/>
      <c r="F2120" s="426"/>
      <c r="G2120" s="426"/>
      <c r="H2120" s="426"/>
      <c r="I2120" s="426"/>
    </row>
    <row r="2121" spans="3:9" s="9" customFormat="1">
      <c r="C2121" s="426"/>
      <c r="D2121" s="426"/>
      <c r="E2121" s="426"/>
      <c r="F2121" s="426"/>
      <c r="G2121" s="426"/>
      <c r="H2121" s="426"/>
      <c r="I2121" s="426"/>
    </row>
    <row r="2122" spans="3:9" s="9" customFormat="1">
      <c r="C2122" s="426"/>
      <c r="D2122" s="426"/>
      <c r="E2122" s="426"/>
      <c r="F2122" s="426"/>
      <c r="G2122" s="426"/>
      <c r="H2122" s="426"/>
      <c r="I2122" s="426"/>
    </row>
    <row r="2123" spans="3:9" s="9" customFormat="1">
      <c r="C2123" s="426"/>
      <c r="D2123" s="426"/>
      <c r="E2123" s="426"/>
      <c r="F2123" s="426"/>
      <c r="G2123" s="426"/>
      <c r="H2123" s="426"/>
      <c r="I2123" s="426"/>
    </row>
    <row r="2124" spans="3:9" s="9" customFormat="1">
      <c r="C2124" s="426"/>
      <c r="D2124" s="426"/>
      <c r="E2124" s="426"/>
      <c r="F2124" s="426"/>
      <c r="G2124" s="426"/>
      <c r="H2124" s="426"/>
      <c r="I2124" s="426"/>
    </row>
    <row r="2125" spans="3:9" s="9" customFormat="1">
      <c r="C2125" s="426"/>
      <c r="D2125" s="426"/>
      <c r="E2125" s="426"/>
      <c r="F2125" s="426"/>
      <c r="G2125" s="426"/>
      <c r="H2125" s="426"/>
      <c r="I2125" s="426"/>
    </row>
    <row r="2126" spans="3:9" s="9" customFormat="1">
      <c r="C2126" s="426"/>
      <c r="D2126" s="426"/>
      <c r="E2126" s="426"/>
      <c r="F2126" s="426"/>
      <c r="G2126" s="426"/>
      <c r="H2126" s="426"/>
      <c r="I2126" s="426"/>
    </row>
    <row r="2127" spans="3:9" s="9" customFormat="1">
      <c r="C2127" s="426"/>
      <c r="D2127" s="426"/>
      <c r="E2127" s="426"/>
      <c r="F2127" s="426"/>
      <c r="G2127" s="426"/>
      <c r="H2127" s="426"/>
      <c r="I2127" s="426"/>
    </row>
    <row r="2128" spans="3:9" s="9" customFormat="1">
      <c r="C2128" s="426"/>
      <c r="D2128" s="426"/>
      <c r="E2128" s="426"/>
      <c r="F2128" s="426"/>
      <c r="G2128" s="426"/>
      <c r="H2128" s="426"/>
      <c r="I2128" s="426"/>
    </row>
    <row r="2129" spans="3:9" s="9" customFormat="1">
      <c r="C2129" s="426"/>
      <c r="D2129" s="426"/>
      <c r="E2129" s="426"/>
      <c r="F2129" s="426"/>
      <c r="G2129" s="426"/>
      <c r="H2129" s="426"/>
      <c r="I2129" s="426"/>
    </row>
    <row r="2130" spans="3:9" s="9" customFormat="1">
      <c r="C2130" s="426"/>
      <c r="D2130" s="426"/>
      <c r="E2130" s="426"/>
      <c r="F2130" s="426"/>
      <c r="G2130" s="426"/>
      <c r="H2130" s="426"/>
      <c r="I2130" s="426"/>
    </row>
    <row r="2131" spans="3:9" s="9" customFormat="1">
      <c r="C2131" s="426"/>
      <c r="D2131" s="426"/>
      <c r="E2131" s="426"/>
      <c r="F2131" s="426"/>
      <c r="G2131" s="426"/>
      <c r="H2131" s="426"/>
      <c r="I2131" s="426"/>
    </row>
    <row r="2132" spans="3:9" s="9" customFormat="1">
      <c r="C2132" s="426"/>
      <c r="D2132" s="426"/>
      <c r="E2132" s="426"/>
      <c r="F2132" s="426"/>
      <c r="G2132" s="426"/>
      <c r="H2132" s="426"/>
      <c r="I2132" s="426"/>
    </row>
    <row r="2133" spans="3:9" s="9" customFormat="1">
      <c r="C2133" s="426"/>
      <c r="D2133" s="426"/>
      <c r="E2133" s="426"/>
      <c r="F2133" s="426"/>
      <c r="G2133" s="426"/>
      <c r="H2133" s="426"/>
      <c r="I2133" s="426"/>
    </row>
    <row r="2134" spans="3:9" s="9" customFormat="1">
      <c r="C2134" s="426"/>
      <c r="D2134" s="426"/>
      <c r="E2134" s="426"/>
      <c r="F2134" s="426"/>
      <c r="G2134" s="426"/>
      <c r="H2134" s="426"/>
      <c r="I2134" s="426"/>
    </row>
    <row r="2135" spans="3:9" s="9" customFormat="1">
      <c r="C2135" s="426"/>
      <c r="D2135" s="426"/>
      <c r="E2135" s="426"/>
      <c r="F2135" s="426"/>
      <c r="G2135" s="426"/>
      <c r="H2135" s="426"/>
      <c r="I2135" s="426"/>
    </row>
    <row r="2136" spans="3:9" s="9" customFormat="1">
      <c r="C2136" s="426"/>
      <c r="D2136" s="426"/>
      <c r="E2136" s="426"/>
      <c r="F2136" s="426"/>
      <c r="G2136" s="426"/>
      <c r="H2136" s="426"/>
      <c r="I2136" s="426"/>
    </row>
    <row r="2137" spans="3:9" s="9" customFormat="1">
      <c r="C2137" s="426"/>
      <c r="D2137" s="426"/>
      <c r="E2137" s="426"/>
      <c r="F2137" s="426"/>
      <c r="G2137" s="426"/>
      <c r="H2137" s="426"/>
      <c r="I2137" s="426"/>
    </row>
    <row r="2138" spans="3:9" s="9" customFormat="1">
      <c r="C2138" s="426"/>
      <c r="D2138" s="426"/>
      <c r="E2138" s="426"/>
      <c r="F2138" s="426"/>
      <c r="G2138" s="426"/>
      <c r="H2138" s="426"/>
      <c r="I2138" s="426"/>
    </row>
    <row r="2139" spans="3:9" s="9" customFormat="1">
      <c r="C2139" s="426"/>
      <c r="D2139" s="426"/>
      <c r="E2139" s="426"/>
      <c r="F2139" s="426"/>
      <c r="G2139" s="426"/>
      <c r="H2139" s="426"/>
      <c r="I2139" s="426"/>
    </row>
    <row r="2140" spans="3:9" s="9" customFormat="1">
      <c r="C2140" s="426"/>
      <c r="D2140" s="426"/>
      <c r="E2140" s="426"/>
      <c r="F2140" s="426"/>
      <c r="G2140" s="426"/>
      <c r="H2140" s="426"/>
      <c r="I2140" s="426"/>
    </row>
    <row r="2141" spans="3:9" s="9" customFormat="1">
      <c r="C2141" s="426"/>
      <c r="D2141" s="426"/>
      <c r="E2141" s="426"/>
      <c r="F2141" s="426"/>
      <c r="G2141" s="426"/>
      <c r="H2141" s="426"/>
      <c r="I2141" s="426"/>
    </row>
    <row r="2142" spans="3:9" s="9" customFormat="1">
      <c r="C2142" s="426"/>
      <c r="D2142" s="426"/>
      <c r="E2142" s="426"/>
      <c r="F2142" s="426"/>
      <c r="G2142" s="426"/>
      <c r="H2142" s="426"/>
      <c r="I2142" s="426"/>
    </row>
    <row r="2143" spans="3:9" s="9" customFormat="1">
      <c r="C2143" s="426"/>
      <c r="D2143" s="426"/>
      <c r="E2143" s="426"/>
      <c r="F2143" s="426"/>
      <c r="G2143" s="426"/>
      <c r="H2143" s="426"/>
      <c r="I2143" s="426"/>
    </row>
    <row r="2144" spans="3:9" s="9" customFormat="1">
      <c r="C2144" s="426"/>
      <c r="D2144" s="426"/>
      <c r="E2144" s="426"/>
      <c r="F2144" s="426"/>
      <c r="G2144" s="426"/>
      <c r="H2144" s="426"/>
      <c r="I2144" s="426"/>
    </row>
    <row r="2145" spans="3:9" s="9" customFormat="1">
      <c r="C2145" s="426"/>
      <c r="D2145" s="426"/>
      <c r="E2145" s="426"/>
      <c r="F2145" s="426"/>
      <c r="G2145" s="426"/>
      <c r="H2145" s="426"/>
      <c r="I2145" s="426"/>
    </row>
    <row r="2146" spans="3:9" s="9" customFormat="1">
      <c r="C2146" s="426"/>
      <c r="D2146" s="426"/>
      <c r="E2146" s="426"/>
      <c r="F2146" s="426"/>
      <c r="G2146" s="426"/>
      <c r="H2146" s="426"/>
      <c r="I2146" s="426"/>
    </row>
    <row r="2147" spans="3:9" s="9" customFormat="1">
      <c r="C2147" s="426"/>
      <c r="D2147" s="426"/>
      <c r="E2147" s="426"/>
      <c r="F2147" s="426"/>
      <c r="G2147" s="426"/>
      <c r="H2147" s="426"/>
      <c r="I2147" s="426"/>
    </row>
    <row r="2148" spans="3:9" s="9" customFormat="1">
      <c r="C2148" s="426"/>
      <c r="D2148" s="426"/>
      <c r="E2148" s="426"/>
      <c r="F2148" s="426"/>
      <c r="G2148" s="426"/>
      <c r="H2148" s="426"/>
      <c r="I2148" s="426"/>
    </row>
    <row r="2149" spans="3:9" s="9" customFormat="1">
      <c r="C2149" s="426"/>
      <c r="D2149" s="426"/>
      <c r="E2149" s="426"/>
      <c r="F2149" s="426"/>
      <c r="G2149" s="426"/>
      <c r="H2149" s="426"/>
      <c r="I2149" s="426"/>
    </row>
    <row r="2150" spans="3:9" s="9" customFormat="1">
      <c r="C2150" s="426"/>
      <c r="D2150" s="426"/>
      <c r="E2150" s="426"/>
      <c r="F2150" s="426"/>
      <c r="G2150" s="426"/>
      <c r="H2150" s="426"/>
      <c r="I2150" s="426"/>
    </row>
    <row r="2151" spans="3:9" s="9" customFormat="1">
      <c r="C2151" s="426"/>
      <c r="D2151" s="426"/>
      <c r="E2151" s="426"/>
      <c r="F2151" s="426"/>
      <c r="G2151" s="426"/>
      <c r="H2151" s="426"/>
      <c r="I2151" s="426"/>
    </row>
    <row r="2152" spans="3:9" s="9" customFormat="1">
      <c r="C2152" s="426"/>
      <c r="D2152" s="426"/>
      <c r="E2152" s="426"/>
      <c r="F2152" s="426"/>
      <c r="G2152" s="426"/>
      <c r="H2152" s="426"/>
      <c r="I2152" s="426"/>
    </row>
    <row r="2153" spans="3:9" s="9" customFormat="1">
      <c r="C2153" s="426"/>
      <c r="D2153" s="426"/>
      <c r="E2153" s="426"/>
      <c r="F2153" s="426"/>
      <c r="G2153" s="426"/>
      <c r="H2153" s="426"/>
      <c r="I2153" s="426"/>
    </row>
    <row r="2154" spans="3:9" s="9" customFormat="1">
      <c r="C2154" s="426"/>
      <c r="D2154" s="426"/>
      <c r="E2154" s="426"/>
      <c r="F2154" s="426"/>
      <c r="G2154" s="426"/>
      <c r="H2154" s="426"/>
      <c r="I2154" s="426"/>
    </row>
    <row r="2155" spans="3:9" s="9" customFormat="1">
      <c r="C2155" s="426"/>
      <c r="D2155" s="426"/>
      <c r="E2155" s="426"/>
      <c r="F2155" s="426"/>
      <c r="G2155" s="426"/>
      <c r="H2155" s="426"/>
      <c r="I2155" s="426"/>
    </row>
    <row r="2156" spans="3:9" s="9" customFormat="1">
      <c r="C2156" s="426"/>
      <c r="D2156" s="426"/>
      <c r="E2156" s="426"/>
      <c r="F2156" s="426"/>
      <c r="G2156" s="426"/>
      <c r="H2156" s="426"/>
      <c r="I2156" s="426"/>
    </row>
    <row r="2157" spans="3:9" s="9" customFormat="1">
      <c r="C2157" s="426"/>
      <c r="D2157" s="426"/>
      <c r="E2157" s="426"/>
      <c r="F2157" s="426"/>
      <c r="G2157" s="426"/>
      <c r="H2157" s="426"/>
      <c r="I2157" s="426"/>
    </row>
    <row r="2158" spans="3:9" s="9" customFormat="1">
      <c r="C2158" s="426"/>
      <c r="D2158" s="426"/>
      <c r="E2158" s="426"/>
      <c r="F2158" s="426"/>
      <c r="G2158" s="426"/>
      <c r="H2158" s="426"/>
      <c r="I2158" s="426"/>
    </row>
    <row r="2159" spans="3:9" s="9" customFormat="1">
      <c r="C2159" s="426"/>
      <c r="D2159" s="426"/>
      <c r="E2159" s="426"/>
      <c r="F2159" s="426"/>
      <c r="G2159" s="426"/>
      <c r="H2159" s="426"/>
      <c r="I2159" s="426"/>
    </row>
    <row r="2160" spans="3:9" s="9" customFormat="1">
      <c r="C2160" s="426"/>
      <c r="D2160" s="426"/>
      <c r="E2160" s="426"/>
      <c r="F2160" s="426"/>
      <c r="G2160" s="426"/>
      <c r="H2160" s="426"/>
      <c r="I2160" s="426"/>
    </row>
    <row r="2161" spans="3:9" s="9" customFormat="1">
      <c r="C2161" s="426"/>
      <c r="D2161" s="426"/>
      <c r="E2161" s="426"/>
      <c r="F2161" s="426"/>
      <c r="G2161" s="426"/>
      <c r="H2161" s="426"/>
      <c r="I2161" s="426"/>
    </row>
    <row r="2162" spans="3:9" s="9" customFormat="1">
      <c r="C2162" s="426"/>
      <c r="D2162" s="426"/>
      <c r="E2162" s="426"/>
      <c r="F2162" s="426"/>
      <c r="G2162" s="426"/>
      <c r="H2162" s="426"/>
      <c r="I2162" s="426"/>
    </row>
    <row r="2163" spans="3:9" s="9" customFormat="1">
      <c r="C2163" s="426"/>
      <c r="D2163" s="426"/>
      <c r="E2163" s="426"/>
      <c r="F2163" s="426"/>
      <c r="G2163" s="426"/>
      <c r="H2163" s="426"/>
      <c r="I2163" s="426"/>
    </row>
    <row r="2164" spans="3:9" s="9" customFormat="1">
      <c r="C2164" s="426"/>
      <c r="D2164" s="426"/>
      <c r="E2164" s="426"/>
      <c r="F2164" s="426"/>
      <c r="G2164" s="426"/>
      <c r="H2164" s="426"/>
      <c r="I2164" s="426"/>
    </row>
    <row r="2165" spans="3:9" s="9" customFormat="1">
      <c r="C2165" s="426"/>
      <c r="D2165" s="426"/>
      <c r="E2165" s="426"/>
      <c r="F2165" s="426"/>
      <c r="G2165" s="426"/>
      <c r="H2165" s="426"/>
      <c r="I2165" s="426"/>
    </row>
    <row r="2166" spans="3:9" s="9" customFormat="1">
      <c r="C2166" s="426"/>
      <c r="D2166" s="426"/>
      <c r="E2166" s="426"/>
      <c r="F2166" s="426"/>
      <c r="G2166" s="426"/>
      <c r="H2166" s="426"/>
      <c r="I2166" s="426"/>
    </row>
    <row r="2167" spans="3:9" s="9" customFormat="1">
      <c r="C2167" s="426"/>
      <c r="D2167" s="426"/>
      <c r="E2167" s="426"/>
      <c r="F2167" s="426"/>
      <c r="G2167" s="426"/>
      <c r="H2167" s="426"/>
      <c r="I2167" s="426"/>
    </row>
    <row r="2168" spans="3:9" s="9" customFormat="1">
      <c r="C2168" s="426"/>
      <c r="D2168" s="426"/>
      <c r="E2168" s="426"/>
      <c r="F2168" s="426"/>
      <c r="G2168" s="426"/>
      <c r="H2168" s="426"/>
      <c r="I2168" s="426"/>
    </row>
    <row r="2169" spans="3:9" s="9" customFormat="1">
      <c r="C2169" s="426"/>
      <c r="D2169" s="426"/>
      <c r="E2169" s="426"/>
      <c r="F2169" s="426"/>
      <c r="G2169" s="426"/>
      <c r="H2169" s="426"/>
      <c r="I2169" s="426"/>
    </row>
    <row r="2170" spans="3:9" s="9" customFormat="1">
      <c r="C2170" s="426"/>
      <c r="D2170" s="426"/>
      <c r="E2170" s="426"/>
      <c r="F2170" s="426"/>
      <c r="G2170" s="426"/>
      <c r="H2170" s="426"/>
      <c r="I2170" s="426"/>
    </row>
    <row r="2171" spans="3:9" s="9" customFormat="1">
      <c r="C2171" s="426"/>
      <c r="D2171" s="426"/>
      <c r="E2171" s="426"/>
      <c r="F2171" s="426"/>
      <c r="G2171" s="426"/>
      <c r="H2171" s="426"/>
      <c r="I2171" s="426"/>
    </row>
    <row r="2172" spans="3:9" s="9" customFormat="1">
      <c r="C2172" s="426"/>
      <c r="D2172" s="426"/>
      <c r="E2172" s="426"/>
      <c r="F2172" s="426"/>
      <c r="G2172" s="426"/>
      <c r="H2172" s="426"/>
      <c r="I2172" s="426"/>
    </row>
    <row r="2173" spans="3:9" s="9" customFormat="1">
      <c r="C2173" s="426"/>
      <c r="D2173" s="426"/>
      <c r="E2173" s="426"/>
      <c r="F2173" s="426"/>
      <c r="G2173" s="426"/>
      <c r="H2173" s="426"/>
      <c r="I2173" s="426"/>
    </row>
    <row r="2174" spans="3:9" s="9" customFormat="1">
      <c r="C2174" s="426"/>
      <c r="D2174" s="426"/>
      <c r="E2174" s="426"/>
      <c r="F2174" s="426"/>
      <c r="G2174" s="426"/>
      <c r="H2174" s="426"/>
      <c r="I2174" s="426"/>
    </row>
    <row r="2175" spans="3:9" s="9" customFormat="1">
      <c r="C2175" s="426"/>
      <c r="D2175" s="426"/>
      <c r="E2175" s="426"/>
      <c r="F2175" s="426"/>
      <c r="G2175" s="426"/>
      <c r="H2175" s="426"/>
      <c r="I2175" s="426"/>
    </row>
    <row r="2176" spans="3:9" s="9" customFormat="1">
      <c r="C2176" s="426"/>
      <c r="D2176" s="426"/>
      <c r="E2176" s="426"/>
      <c r="F2176" s="426"/>
      <c r="G2176" s="426"/>
      <c r="H2176" s="426"/>
      <c r="I2176" s="426"/>
    </row>
    <row r="2177" spans="3:9" s="9" customFormat="1">
      <c r="C2177" s="426"/>
      <c r="D2177" s="426"/>
      <c r="E2177" s="426"/>
      <c r="F2177" s="426"/>
      <c r="G2177" s="426"/>
      <c r="H2177" s="426"/>
      <c r="I2177" s="426"/>
    </row>
    <row r="2178" spans="3:9" s="9" customFormat="1">
      <c r="C2178" s="426"/>
      <c r="D2178" s="426"/>
      <c r="E2178" s="426"/>
      <c r="F2178" s="426"/>
      <c r="G2178" s="426"/>
      <c r="H2178" s="426"/>
      <c r="I2178" s="426"/>
    </row>
    <row r="2179" spans="3:9" s="9" customFormat="1">
      <c r="C2179" s="426"/>
      <c r="D2179" s="426"/>
      <c r="E2179" s="426"/>
      <c r="F2179" s="426"/>
      <c r="G2179" s="426"/>
      <c r="H2179" s="426"/>
      <c r="I2179" s="426"/>
    </row>
    <row r="2180" spans="3:9" s="9" customFormat="1">
      <c r="C2180" s="426"/>
      <c r="D2180" s="426"/>
      <c r="E2180" s="426"/>
      <c r="F2180" s="426"/>
      <c r="G2180" s="426"/>
      <c r="H2180" s="426"/>
      <c r="I2180" s="426"/>
    </row>
    <row r="2181" spans="3:9" s="9" customFormat="1">
      <c r="C2181" s="426"/>
      <c r="D2181" s="426"/>
      <c r="E2181" s="426"/>
      <c r="F2181" s="426"/>
      <c r="G2181" s="426"/>
      <c r="H2181" s="426"/>
      <c r="I2181" s="426"/>
    </row>
    <row r="2182" spans="3:9" s="9" customFormat="1">
      <c r="C2182" s="426"/>
      <c r="D2182" s="426"/>
      <c r="E2182" s="426"/>
      <c r="F2182" s="426"/>
      <c r="G2182" s="426"/>
      <c r="H2182" s="426"/>
      <c r="I2182" s="426"/>
    </row>
    <row r="2183" spans="3:9" s="9" customFormat="1">
      <c r="C2183" s="426"/>
      <c r="D2183" s="426"/>
      <c r="E2183" s="426"/>
      <c r="F2183" s="426"/>
      <c r="G2183" s="426"/>
      <c r="H2183" s="426"/>
      <c r="I2183" s="426"/>
    </row>
    <row r="2184" spans="3:9" s="9" customFormat="1">
      <c r="C2184" s="426"/>
      <c r="D2184" s="426"/>
      <c r="E2184" s="426"/>
      <c r="F2184" s="426"/>
      <c r="G2184" s="426"/>
      <c r="H2184" s="426"/>
      <c r="I2184" s="426"/>
    </row>
    <row r="2185" spans="3:9" s="9" customFormat="1">
      <c r="C2185" s="426"/>
      <c r="D2185" s="426"/>
      <c r="E2185" s="426"/>
      <c r="F2185" s="426"/>
      <c r="G2185" s="426"/>
      <c r="H2185" s="426"/>
      <c r="I2185" s="426"/>
    </row>
    <row r="2186" spans="3:9" s="9" customFormat="1">
      <c r="C2186" s="426"/>
      <c r="D2186" s="426"/>
      <c r="E2186" s="426"/>
      <c r="F2186" s="426"/>
      <c r="G2186" s="426"/>
      <c r="H2186" s="426"/>
      <c r="I2186" s="426"/>
    </row>
    <row r="2187" spans="3:9" s="9" customFormat="1">
      <c r="C2187" s="426"/>
      <c r="D2187" s="426"/>
      <c r="E2187" s="426"/>
      <c r="F2187" s="426"/>
      <c r="G2187" s="426"/>
      <c r="H2187" s="426"/>
      <c r="I2187" s="426"/>
    </row>
    <row r="2188" spans="3:9" s="9" customFormat="1">
      <c r="C2188" s="426"/>
      <c r="D2188" s="426"/>
      <c r="E2188" s="426"/>
      <c r="F2188" s="426"/>
      <c r="G2188" s="426"/>
      <c r="H2188" s="426"/>
      <c r="I2188" s="426"/>
    </row>
    <row r="2189" spans="3:9" s="9" customFormat="1">
      <c r="C2189" s="426"/>
      <c r="D2189" s="426"/>
      <c r="E2189" s="426"/>
      <c r="F2189" s="426"/>
      <c r="G2189" s="426"/>
      <c r="H2189" s="426"/>
      <c r="I2189" s="426"/>
    </row>
    <row r="2190" spans="3:9" s="9" customFormat="1">
      <c r="C2190" s="426"/>
      <c r="D2190" s="426"/>
      <c r="E2190" s="426"/>
      <c r="F2190" s="426"/>
      <c r="G2190" s="426"/>
      <c r="H2190" s="426"/>
      <c r="I2190" s="426"/>
    </row>
    <row r="2191" spans="3:9" s="9" customFormat="1">
      <c r="C2191" s="426"/>
      <c r="D2191" s="426"/>
      <c r="E2191" s="426"/>
      <c r="F2191" s="426"/>
      <c r="G2191" s="426"/>
      <c r="H2191" s="426"/>
      <c r="I2191" s="426"/>
    </row>
    <row r="2192" spans="3:9" s="9" customFormat="1">
      <c r="C2192" s="426"/>
      <c r="D2192" s="426"/>
      <c r="E2192" s="426"/>
      <c r="F2192" s="426"/>
      <c r="G2192" s="426"/>
      <c r="H2192" s="426"/>
      <c r="I2192" s="426"/>
    </row>
    <row r="2193" spans="3:9" s="9" customFormat="1">
      <c r="C2193" s="426"/>
      <c r="D2193" s="426"/>
      <c r="E2193" s="426"/>
      <c r="F2193" s="426"/>
      <c r="G2193" s="426"/>
      <c r="H2193" s="426"/>
      <c r="I2193" s="426"/>
    </row>
    <row r="2194" spans="3:9" s="9" customFormat="1">
      <c r="C2194" s="426"/>
      <c r="D2194" s="426"/>
      <c r="E2194" s="426"/>
      <c r="F2194" s="426"/>
      <c r="G2194" s="426"/>
      <c r="H2194" s="426"/>
      <c r="I2194" s="426"/>
    </row>
    <row r="2195" spans="3:9" s="9" customFormat="1">
      <c r="C2195" s="426"/>
      <c r="D2195" s="426"/>
      <c r="E2195" s="426"/>
      <c r="F2195" s="426"/>
      <c r="G2195" s="426"/>
      <c r="H2195" s="426"/>
      <c r="I2195" s="426"/>
    </row>
    <row r="2196" spans="3:9" s="9" customFormat="1">
      <c r="C2196" s="426"/>
      <c r="D2196" s="426"/>
      <c r="E2196" s="426"/>
      <c r="F2196" s="426"/>
      <c r="G2196" s="426"/>
      <c r="H2196" s="426"/>
      <c r="I2196" s="426"/>
    </row>
    <row r="2197" spans="3:9" s="9" customFormat="1">
      <c r="C2197" s="426"/>
      <c r="D2197" s="426"/>
      <c r="E2197" s="426"/>
      <c r="F2197" s="426"/>
      <c r="G2197" s="426"/>
      <c r="H2197" s="426"/>
      <c r="I2197" s="426"/>
    </row>
    <row r="2198" spans="3:9" s="9" customFormat="1">
      <c r="C2198" s="426"/>
      <c r="D2198" s="426"/>
      <c r="E2198" s="426"/>
      <c r="F2198" s="426"/>
      <c r="G2198" s="426"/>
      <c r="H2198" s="426"/>
      <c r="I2198" s="426"/>
    </row>
    <row r="2199" spans="3:9" s="9" customFormat="1">
      <c r="C2199" s="426"/>
      <c r="D2199" s="426"/>
      <c r="E2199" s="426"/>
      <c r="F2199" s="426"/>
      <c r="G2199" s="426"/>
      <c r="H2199" s="426"/>
      <c r="I2199" s="426"/>
    </row>
    <row r="2200" spans="3:9" s="9" customFormat="1">
      <c r="C2200" s="426"/>
      <c r="D2200" s="426"/>
      <c r="E2200" s="426"/>
      <c r="F2200" s="426"/>
      <c r="G2200" s="426"/>
      <c r="H2200" s="426"/>
      <c r="I2200" s="426"/>
    </row>
    <row r="2201" spans="3:9" s="9" customFormat="1">
      <c r="C2201" s="426"/>
      <c r="D2201" s="426"/>
      <c r="E2201" s="426"/>
      <c r="F2201" s="426"/>
      <c r="G2201" s="426"/>
      <c r="H2201" s="426"/>
      <c r="I2201" s="426"/>
    </row>
    <row r="2202" spans="3:9" s="9" customFormat="1">
      <c r="C2202" s="426"/>
      <c r="D2202" s="426"/>
      <c r="E2202" s="426"/>
      <c r="F2202" s="426"/>
      <c r="G2202" s="426"/>
      <c r="H2202" s="426"/>
      <c r="I2202" s="426"/>
    </row>
    <row r="2203" spans="3:9" s="9" customFormat="1">
      <c r="C2203" s="426"/>
      <c r="D2203" s="426"/>
      <c r="E2203" s="426"/>
      <c r="F2203" s="426"/>
      <c r="G2203" s="426"/>
      <c r="H2203" s="426"/>
      <c r="I2203" s="426"/>
    </row>
    <row r="2204" spans="3:9" s="9" customFormat="1">
      <c r="C2204" s="426"/>
      <c r="D2204" s="426"/>
      <c r="E2204" s="426"/>
      <c r="F2204" s="426"/>
      <c r="G2204" s="426"/>
      <c r="H2204" s="426"/>
      <c r="I2204" s="426"/>
    </row>
    <row r="2205" spans="3:9" s="9" customFormat="1">
      <c r="C2205" s="426"/>
      <c r="D2205" s="426"/>
      <c r="E2205" s="426"/>
      <c r="F2205" s="426"/>
      <c r="G2205" s="426"/>
      <c r="H2205" s="426"/>
      <c r="I2205" s="426"/>
    </row>
    <row r="2206" spans="3:9" s="9" customFormat="1">
      <c r="C2206" s="426"/>
      <c r="D2206" s="426"/>
      <c r="E2206" s="426"/>
      <c r="F2206" s="426"/>
      <c r="G2206" s="426"/>
      <c r="H2206" s="426"/>
      <c r="I2206" s="426"/>
    </row>
    <row r="2207" spans="3:9" s="9" customFormat="1">
      <c r="C2207" s="426"/>
      <c r="D2207" s="426"/>
      <c r="E2207" s="426"/>
      <c r="F2207" s="426"/>
      <c r="G2207" s="426"/>
      <c r="H2207" s="426"/>
      <c r="I2207" s="426"/>
    </row>
    <row r="2208" spans="3:9" s="9" customFormat="1">
      <c r="C2208" s="426"/>
      <c r="D2208" s="426"/>
      <c r="E2208" s="426"/>
      <c r="F2208" s="426"/>
      <c r="G2208" s="426"/>
      <c r="H2208" s="426"/>
      <c r="I2208" s="426"/>
    </row>
    <row r="2209" spans="3:9" s="9" customFormat="1">
      <c r="C2209" s="426"/>
      <c r="D2209" s="426"/>
      <c r="E2209" s="426"/>
      <c r="F2209" s="426"/>
      <c r="G2209" s="426"/>
      <c r="H2209" s="426"/>
      <c r="I2209" s="426"/>
    </row>
    <row r="2210" spans="3:9" s="9" customFormat="1">
      <c r="C2210" s="426"/>
      <c r="D2210" s="426"/>
      <c r="E2210" s="426"/>
      <c r="F2210" s="426"/>
      <c r="G2210" s="426"/>
      <c r="H2210" s="426"/>
      <c r="I2210" s="426"/>
    </row>
    <row r="2211" spans="3:9" s="9" customFormat="1">
      <c r="C2211" s="426"/>
      <c r="D2211" s="426"/>
      <c r="E2211" s="426"/>
      <c r="F2211" s="426"/>
      <c r="G2211" s="426"/>
      <c r="H2211" s="426"/>
      <c r="I2211" s="426"/>
    </row>
    <row r="2212" spans="3:9" s="9" customFormat="1">
      <c r="C2212" s="426"/>
      <c r="D2212" s="426"/>
      <c r="E2212" s="426"/>
      <c r="F2212" s="426"/>
      <c r="G2212" s="426"/>
      <c r="H2212" s="426"/>
      <c r="I2212" s="426"/>
    </row>
    <row r="2213" spans="3:9" s="9" customFormat="1">
      <c r="C2213" s="426"/>
      <c r="D2213" s="426"/>
      <c r="E2213" s="426"/>
      <c r="F2213" s="426"/>
      <c r="G2213" s="426"/>
      <c r="H2213" s="426"/>
      <c r="I2213" s="426"/>
    </row>
    <row r="2214" spans="3:9" s="9" customFormat="1">
      <c r="C2214" s="426"/>
      <c r="D2214" s="426"/>
      <c r="E2214" s="426"/>
      <c r="F2214" s="426"/>
      <c r="G2214" s="426"/>
      <c r="H2214" s="426"/>
      <c r="I2214" s="426"/>
    </row>
    <row r="2215" spans="3:9" s="9" customFormat="1">
      <c r="C2215" s="426"/>
      <c r="D2215" s="426"/>
      <c r="E2215" s="426"/>
      <c r="F2215" s="426"/>
      <c r="G2215" s="426"/>
      <c r="H2215" s="426"/>
      <c r="I2215" s="426"/>
    </row>
    <row r="2216" spans="3:9" s="9" customFormat="1">
      <c r="C2216" s="426"/>
      <c r="D2216" s="426"/>
      <c r="E2216" s="426"/>
      <c r="F2216" s="426"/>
      <c r="G2216" s="426"/>
      <c r="H2216" s="426"/>
      <c r="I2216" s="426"/>
    </row>
    <row r="2217" spans="3:9" s="9" customFormat="1">
      <c r="C2217" s="426"/>
      <c r="D2217" s="426"/>
      <c r="E2217" s="426"/>
      <c r="F2217" s="426"/>
      <c r="G2217" s="426"/>
      <c r="H2217" s="426"/>
      <c r="I2217" s="426"/>
    </row>
    <row r="2218" spans="3:9" s="9" customFormat="1">
      <c r="C2218" s="426"/>
      <c r="D2218" s="426"/>
      <c r="E2218" s="426"/>
      <c r="F2218" s="426"/>
      <c r="G2218" s="426"/>
      <c r="H2218" s="426"/>
      <c r="I2218" s="426"/>
    </row>
    <row r="2219" spans="3:9" s="9" customFormat="1">
      <c r="C2219" s="426"/>
      <c r="D2219" s="426"/>
      <c r="E2219" s="426"/>
      <c r="F2219" s="426"/>
      <c r="G2219" s="426"/>
      <c r="H2219" s="426"/>
      <c r="I2219" s="426"/>
    </row>
    <row r="2220" spans="3:9" s="9" customFormat="1">
      <c r="C2220" s="426"/>
      <c r="D2220" s="426"/>
      <c r="E2220" s="426"/>
      <c r="F2220" s="426"/>
      <c r="G2220" s="426"/>
      <c r="H2220" s="426"/>
      <c r="I2220" s="426"/>
    </row>
    <row r="2221" spans="3:9" s="9" customFormat="1">
      <c r="C2221" s="426"/>
      <c r="D2221" s="426"/>
      <c r="E2221" s="426"/>
      <c r="F2221" s="426"/>
      <c r="G2221" s="426"/>
      <c r="H2221" s="426"/>
      <c r="I2221" s="426"/>
    </row>
    <row r="2222" spans="3:9" s="9" customFormat="1">
      <c r="C2222" s="426"/>
      <c r="D2222" s="426"/>
      <c r="E2222" s="426"/>
      <c r="F2222" s="426"/>
      <c r="G2222" s="426"/>
      <c r="H2222" s="426"/>
      <c r="I2222" s="426"/>
    </row>
    <row r="2223" spans="3:9" s="9" customFormat="1">
      <c r="C2223" s="426"/>
      <c r="D2223" s="426"/>
      <c r="E2223" s="426"/>
      <c r="F2223" s="426"/>
      <c r="G2223" s="426"/>
      <c r="H2223" s="426"/>
      <c r="I2223" s="426"/>
    </row>
    <row r="2224" spans="3:9" s="9" customFormat="1">
      <c r="C2224" s="426"/>
      <c r="D2224" s="426"/>
      <c r="E2224" s="426"/>
      <c r="F2224" s="426"/>
      <c r="G2224" s="426"/>
      <c r="H2224" s="426"/>
      <c r="I2224" s="426"/>
    </row>
    <row r="2225" spans="3:9" s="9" customFormat="1">
      <c r="C2225" s="426"/>
      <c r="D2225" s="426"/>
      <c r="E2225" s="426"/>
      <c r="F2225" s="426"/>
      <c r="G2225" s="426"/>
      <c r="H2225" s="426"/>
      <c r="I2225" s="426"/>
    </row>
    <row r="2226" spans="3:9" s="9" customFormat="1">
      <c r="C2226" s="426"/>
      <c r="D2226" s="426"/>
      <c r="E2226" s="426"/>
      <c r="F2226" s="426"/>
      <c r="G2226" s="426"/>
      <c r="H2226" s="426"/>
      <c r="I2226" s="426"/>
    </row>
    <row r="2227" spans="3:9" s="9" customFormat="1">
      <c r="C2227" s="426"/>
      <c r="D2227" s="426"/>
      <c r="E2227" s="426"/>
      <c r="F2227" s="426"/>
      <c r="G2227" s="426"/>
      <c r="H2227" s="426"/>
      <c r="I2227" s="426"/>
    </row>
    <row r="2228" spans="3:9" s="9" customFormat="1">
      <c r="C2228" s="426"/>
      <c r="D2228" s="426"/>
      <c r="E2228" s="426"/>
      <c r="F2228" s="426"/>
      <c r="G2228" s="426"/>
      <c r="H2228" s="426"/>
      <c r="I2228" s="426"/>
    </row>
    <row r="2229" spans="3:9" s="9" customFormat="1">
      <c r="C2229" s="426"/>
      <c r="D2229" s="426"/>
      <c r="E2229" s="426"/>
      <c r="F2229" s="426"/>
      <c r="G2229" s="426"/>
      <c r="H2229" s="426"/>
      <c r="I2229" s="426"/>
    </row>
    <row r="2230" spans="3:9" s="9" customFormat="1">
      <c r="C2230" s="426"/>
      <c r="D2230" s="426"/>
      <c r="E2230" s="426"/>
      <c r="F2230" s="426"/>
      <c r="G2230" s="426"/>
      <c r="H2230" s="426"/>
      <c r="I2230" s="426"/>
    </row>
    <row r="2231" spans="3:9" s="9" customFormat="1">
      <c r="C2231" s="426"/>
      <c r="D2231" s="426"/>
      <c r="E2231" s="426"/>
      <c r="F2231" s="426"/>
      <c r="G2231" s="426"/>
      <c r="H2231" s="426"/>
      <c r="I2231" s="426"/>
    </row>
    <row r="2232" spans="3:9" s="9" customFormat="1">
      <c r="C2232" s="426"/>
      <c r="D2232" s="426"/>
      <c r="E2232" s="426"/>
      <c r="F2232" s="426"/>
      <c r="G2232" s="426"/>
      <c r="H2232" s="426"/>
      <c r="I2232" s="426"/>
    </row>
    <row r="2233" spans="3:9" s="9" customFormat="1">
      <c r="C2233" s="426"/>
      <c r="D2233" s="426"/>
      <c r="E2233" s="426"/>
      <c r="F2233" s="426"/>
      <c r="G2233" s="426"/>
      <c r="H2233" s="426"/>
      <c r="I2233" s="426"/>
    </row>
    <row r="2234" spans="3:9" s="9" customFormat="1">
      <c r="C2234" s="426"/>
      <c r="D2234" s="426"/>
      <c r="E2234" s="426"/>
      <c r="F2234" s="426"/>
      <c r="G2234" s="426"/>
      <c r="H2234" s="426"/>
      <c r="I2234" s="426"/>
    </row>
    <row r="2235" spans="3:9" s="9" customFormat="1">
      <c r="C2235" s="426"/>
      <c r="D2235" s="426"/>
      <c r="E2235" s="426"/>
      <c r="F2235" s="426"/>
      <c r="G2235" s="426"/>
      <c r="H2235" s="426"/>
      <c r="I2235" s="426"/>
    </row>
    <row r="2236" spans="3:9" s="9" customFormat="1">
      <c r="C2236" s="426"/>
      <c r="D2236" s="426"/>
      <c r="E2236" s="426"/>
      <c r="F2236" s="426"/>
      <c r="G2236" s="426"/>
      <c r="H2236" s="426"/>
      <c r="I2236" s="426"/>
    </row>
    <row r="2237" spans="3:9" s="9" customFormat="1">
      <c r="C2237" s="426"/>
      <c r="D2237" s="426"/>
      <c r="E2237" s="426"/>
      <c r="F2237" s="426"/>
      <c r="G2237" s="426"/>
      <c r="H2237" s="426"/>
      <c r="I2237" s="426"/>
    </row>
    <row r="2238" spans="3:9" s="9" customFormat="1">
      <c r="C2238" s="426"/>
      <c r="D2238" s="426"/>
      <c r="E2238" s="426"/>
      <c r="F2238" s="426"/>
      <c r="G2238" s="426"/>
      <c r="H2238" s="426"/>
      <c r="I2238" s="426"/>
    </row>
    <row r="2239" spans="3:9" s="9" customFormat="1">
      <c r="C2239" s="426"/>
      <c r="D2239" s="426"/>
      <c r="E2239" s="426"/>
      <c r="F2239" s="426"/>
      <c r="G2239" s="426"/>
      <c r="H2239" s="426"/>
      <c r="I2239" s="426"/>
    </row>
    <row r="2240" spans="3:9" s="9" customFormat="1">
      <c r="C2240" s="426"/>
      <c r="D2240" s="426"/>
      <c r="E2240" s="426"/>
      <c r="F2240" s="426"/>
      <c r="G2240" s="426"/>
      <c r="H2240" s="426"/>
      <c r="I2240" s="426"/>
    </row>
    <row r="2241" spans="3:9" s="9" customFormat="1">
      <c r="C2241" s="426"/>
      <c r="D2241" s="426"/>
      <c r="E2241" s="426"/>
      <c r="F2241" s="426"/>
      <c r="G2241" s="426"/>
      <c r="H2241" s="426"/>
      <c r="I2241" s="426"/>
    </row>
    <row r="2242" spans="3:9" s="9" customFormat="1">
      <c r="C2242" s="426"/>
      <c r="D2242" s="426"/>
      <c r="E2242" s="426"/>
      <c r="F2242" s="426"/>
      <c r="G2242" s="426"/>
      <c r="H2242" s="426"/>
      <c r="I2242" s="426"/>
    </row>
    <row r="2243" spans="3:9" s="9" customFormat="1">
      <c r="C2243" s="426"/>
      <c r="D2243" s="426"/>
      <c r="E2243" s="426"/>
      <c r="F2243" s="426"/>
      <c r="G2243" s="426"/>
      <c r="H2243" s="426"/>
      <c r="I2243" s="426"/>
    </row>
    <row r="2244" spans="3:9" s="9" customFormat="1">
      <c r="C2244" s="426"/>
      <c r="D2244" s="426"/>
      <c r="E2244" s="426"/>
      <c r="F2244" s="426"/>
      <c r="G2244" s="426"/>
      <c r="H2244" s="426"/>
      <c r="I2244" s="426"/>
    </row>
    <row r="2245" spans="3:9" s="9" customFormat="1">
      <c r="C2245" s="426"/>
      <c r="D2245" s="426"/>
      <c r="E2245" s="426"/>
      <c r="F2245" s="426"/>
      <c r="G2245" s="426"/>
      <c r="H2245" s="426"/>
      <c r="I2245" s="426"/>
    </row>
    <row r="2246" spans="3:9" s="9" customFormat="1">
      <c r="C2246" s="426"/>
      <c r="D2246" s="426"/>
      <c r="E2246" s="426"/>
      <c r="F2246" s="426"/>
      <c r="G2246" s="426"/>
      <c r="H2246" s="426"/>
      <c r="I2246" s="426"/>
    </row>
    <row r="2247" spans="3:9" s="9" customFormat="1">
      <c r="C2247" s="426"/>
      <c r="D2247" s="426"/>
      <c r="E2247" s="426"/>
      <c r="F2247" s="426"/>
      <c r="G2247" s="426"/>
      <c r="H2247" s="426"/>
      <c r="I2247" s="426"/>
    </row>
    <row r="2248" spans="3:9" s="9" customFormat="1">
      <c r="C2248" s="426"/>
      <c r="D2248" s="426"/>
      <c r="E2248" s="426"/>
      <c r="F2248" s="426"/>
      <c r="G2248" s="426"/>
      <c r="H2248" s="426"/>
      <c r="I2248" s="426"/>
    </row>
    <row r="2249" spans="3:9" s="9" customFormat="1">
      <c r="C2249" s="426"/>
      <c r="D2249" s="426"/>
      <c r="E2249" s="426"/>
      <c r="F2249" s="426"/>
      <c r="G2249" s="426"/>
      <c r="H2249" s="426"/>
      <c r="I2249" s="426"/>
    </row>
    <row r="2250" spans="3:9" s="9" customFormat="1">
      <c r="C2250" s="426"/>
      <c r="D2250" s="426"/>
      <c r="E2250" s="426"/>
      <c r="F2250" s="426"/>
      <c r="G2250" s="426"/>
      <c r="H2250" s="426"/>
      <c r="I2250" s="426"/>
    </row>
    <row r="2251" spans="3:9" s="9" customFormat="1">
      <c r="C2251" s="426"/>
      <c r="D2251" s="426"/>
      <c r="E2251" s="426"/>
      <c r="F2251" s="426"/>
      <c r="G2251" s="426"/>
      <c r="H2251" s="426"/>
      <c r="I2251" s="426"/>
    </row>
    <row r="2252" spans="3:9" s="9" customFormat="1">
      <c r="C2252" s="426"/>
      <c r="D2252" s="426"/>
      <c r="E2252" s="426"/>
      <c r="F2252" s="426"/>
      <c r="G2252" s="426"/>
      <c r="H2252" s="426"/>
      <c r="I2252" s="426"/>
    </row>
    <row r="2253" spans="3:9" s="9" customFormat="1">
      <c r="C2253" s="426"/>
      <c r="D2253" s="426"/>
      <c r="E2253" s="426"/>
      <c r="F2253" s="426"/>
      <c r="G2253" s="426"/>
      <c r="H2253" s="426"/>
      <c r="I2253" s="426"/>
    </row>
    <row r="2254" spans="3:9" s="9" customFormat="1">
      <c r="C2254" s="426"/>
      <c r="D2254" s="426"/>
      <c r="E2254" s="426"/>
      <c r="F2254" s="426"/>
      <c r="G2254" s="426"/>
      <c r="H2254" s="426"/>
      <c r="I2254" s="426"/>
    </row>
    <row r="2255" spans="3:9" s="9" customFormat="1">
      <c r="C2255" s="426"/>
      <c r="D2255" s="426"/>
      <c r="E2255" s="426"/>
      <c r="F2255" s="426"/>
      <c r="G2255" s="426"/>
      <c r="H2255" s="426"/>
      <c r="I2255" s="426"/>
    </row>
    <row r="2256" spans="3:9" s="9" customFormat="1">
      <c r="C2256" s="426"/>
      <c r="D2256" s="426"/>
      <c r="E2256" s="426"/>
      <c r="F2256" s="426"/>
      <c r="G2256" s="426"/>
      <c r="H2256" s="426"/>
      <c r="I2256" s="426"/>
    </row>
    <row r="2257" spans="3:9" s="9" customFormat="1">
      <c r="C2257" s="426"/>
      <c r="D2257" s="426"/>
      <c r="E2257" s="426"/>
      <c r="F2257" s="426"/>
      <c r="G2257" s="426"/>
      <c r="H2257" s="426"/>
      <c r="I2257" s="426"/>
    </row>
    <row r="2258" spans="3:9" s="9" customFormat="1">
      <c r="C2258" s="426"/>
      <c r="D2258" s="426"/>
      <c r="E2258" s="426"/>
      <c r="F2258" s="426"/>
      <c r="G2258" s="426"/>
      <c r="H2258" s="426"/>
      <c r="I2258" s="426"/>
    </row>
    <row r="2259" spans="3:9" s="9" customFormat="1">
      <c r="C2259" s="426"/>
      <c r="D2259" s="426"/>
      <c r="E2259" s="426"/>
      <c r="F2259" s="426"/>
      <c r="G2259" s="426"/>
      <c r="H2259" s="426"/>
      <c r="I2259" s="426"/>
    </row>
    <row r="2260" spans="3:9" s="9" customFormat="1">
      <c r="C2260" s="426"/>
      <c r="D2260" s="426"/>
      <c r="E2260" s="426"/>
      <c r="F2260" s="426"/>
      <c r="G2260" s="426"/>
      <c r="H2260" s="426"/>
      <c r="I2260" s="426"/>
    </row>
    <row r="2261" spans="3:9" s="9" customFormat="1">
      <c r="C2261" s="426"/>
      <c r="D2261" s="426"/>
      <c r="E2261" s="426"/>
      <c r="F2261" s="426"/>
      <c r="G2261" s="426"/>
      <c r="H2261" s="426"/>
      <c r="I2261" s="426"/>
    </row>
    <row r="2262" spans="3:9" s="9" customFormat="1">
      <c r="C2262" s="426"/>
      <c r="D2262" s="426"/>
      <c r="E2262" s="426"/>
      <c r="F2262" s="426"/>
      <c r="G2262" s="426"/>
      <c r="H2262" s="426"/>
      <c r="I2262" s="426"/>
    </row>
    <row r="2263" spans="3:9" s="9" customFormat="1">
      <c r="C2263" s="426"/>
      <c r="D2263" s="426"/>
      <c r="E2263" s="426"/>
      <c r="F2263" s="426"/>
      <c r="G2263" s="426"/>
      <c r="H2263" s="426"/>
      <c r="I2263" s="426"/>
    </row>
    <row r="2264" spans="3:9" s="9" customFormat="1">
      <c r="C2264" s="426"/>
      <c r="D2264" s="426"/>
      <c r="E2264" s="426"/>
      <c r="F2264" s="426"/>
      <c r="G2264" s="426"/>
      <c r="H2264" s="426"/>
      <c r="I2264" s="426"/>
    </row>
    <row r="2265" spans="3:9" s="9" customFormat="1">
      <c r="C2265" s="426"/>
      <c r="D2265" s="426"/>
      <c r="E2265" s="426"/>
      <c r="F2265" s="426"/>
      <c r="G2265" s="426"/>
      <c r="H2265" s="426"/>
      <c r="I2265" s="426"/>
    </row>
    <row r="2266" spans="3:9" s="9" customFormat="1">
      <c r="C2266" s="426"/>
      <c r="D2266" s="426"/>
      <c r="E2266" s="426"/>
      <c r="F2266" s="426"/>
      <c r="G2266" s="426"/>
      <c r="H2266" s="426"/>
      <c r="I2266" s="426"/>
    </row>
    <row r="2267" spans="3:9" s="9" customFormat="1">
      <c r="C2267" s="426"/>
      <c r="D2267" s="426"/>
      <c r="E2267" s="426"/>
      <c r="F2267" s="426"/>
      <c r="G2267" s="426"/>
      <c r="H2267" s="426"/>
      <c r="I2267" s="426"/>
    </row>
    <row r="2268" spans="3:9" s="9" customFormat="1">
      <c r="C2268" s="426"/>
      <c r="D2268" s="426"/>
      <c r="E2268" s="426"/>
      <c r="F2268" s="426"/>
      <c r="G2268" s="426"/>
      <c r="H2268" s="426"/>
      <c r="I2268" s="426"/>
    </row>
    <row r="2269" spans="3:9" s="9" customFormat="1">
      <c r="C2269" s="426"/>
      <c r="D2269" s="426"/>
      <c r="E2269" s="426"/>
      <c r="F2269" s="426"/>
      <c r="G2269" s="426"/>
      <c r="H2269" s="426"/>
      <c r="I2269" s="426"/>
    </row>
    <row r="2270" spans="3:9" s="9" customFormat="1">
      <c r="C2270" s="426"/>
      <c r="D2270" s="426"/>
      <c r="E2270" s="426"/>
      <c r="F2270" s="426"/>
      <c r="G2270" s="426"/>
      <c r="H2270" s="426"/>
      <c r="I2270" s="426"/>
    </row>
    <row r="2271" spans="3:9" s="9" customFormat="1">
      <c r="C2271" s="426"/>
      <c r="D2271" s="426"/>
      <c r="E2271" s="426"/>
      <c r="F2271" s="426"/>
      <c r="G2271" s="426"/>
      <c r="H2271" s="426"/>
      <c r="I2271" s="426"/>
    </row>
    <row r="2272" spans="3:9" s="9" customFormat="1">
      <c r="C2272" s="426"/>
      <c r="D2272" s="426"/>
      <c r="E2272" s="426"/>
      <c r="F2272" s="426"/>
      <c r="G2272" s="426"/>
      <c r="H2272" s="426"/>
      <c r="I2272" s="426"/>
    </row>
    <row r="2273" spans="3:9" s="9" customFormat="1">
      <c r="C2273" s="426"/>
      <c r="D2273" s="426"/>
      <c r="E2273" s="426"/>
      <c r="F2273" s="426"/>
      <c r="G2273" s="426"/>
      <c r="H2273" s="426"/>
      <c r="I2273" s="426"/>
    </row>
    <row r="2274" spans="3:9" s="9" customFormat="1">
      <c r="C2274" s="426"/>
      <c r="D2274" s="426"/>
      <c r="E2274" s="426"/>
      <c r="F2274" s="426"/>
      <c r="G2274" s="426"/>
      <c r="H2274" s="426"/>
      <c r="I2274" s="426"/>
    </row>
    <row r="2275" spans="3:9" s="9" customFormat="1">
      <c r="C2275" s="426"/>
      <c r="D2275" s="426"/>
      <c r="E2275" s="426"/>
      <c r="F2275" s="426"/>
      <c r="G2275" s="426"/>
      <c r="H2275" s="426"/>
      <c r="I2275" s="426"/>
    </row>
    <row r="2276" spans="3:9" s="9" customFormat="1">
      <c r="C2276" s="426"/>
      <c r="D2276" s="426"/>
      <c r="E2276" s="426"/>
      <c r="F2276" s="426"/>
      <c r="G2276" s="426"/>
      <c r="H2276" s="426"/>
      <c r="I2276" s="426"/>
    </row>
    <row r="2277" spans="3:9" s="9" customFormat="1">
      <c r="C2277" s="426"/>
      <c r="D2277" s="426"/>
      <c r="E2277" s="426"/>
      <c r="F2277" s="426"/>
      <c r="G2277" s="426"/>
      <c r="H2277" s="426"/>
      <c r="I2277" s="426"/>
    </row>
    <row r="2278" spans="3:9" s="9" customFormat="1">
      <c r="C2278" s="426"/>
      <c r="D2278" s="426"/>
      <c r="E2278" s="426"/>
      <c r="F2278" s="426"/>
      <c r="G2278" s="426"/>
      <c r="H2278" s="426"/>
      <c r="I2278" s="426"/>
    </row>
    <row r="2279" spans="3:9" s="9" customFormat="1">
      <c r="C2279" s="426"/>
      <c r="D2279" s="426"/>
      <c r="E2279" s="426"/>
      <c r="F2279" s="426"/>
      <c r="G2279" s="426"/>
      <c r="H2279" s="426"/>
      <c r="I2279" s="426"/>
    </row>
    <row r="2280" spans="3:9" s="9" customFormat="1">
      <c r="C2280" s="426"/>
      <c r="D2280" s="426"/>
      <c r="E2280" s="426"/>
      <c r="F2280" s="426"/>
      <c r="G2280" s="426"/>
      <c r="H2280" s="426"/>
      <c r="I2280" s="426"/>
    </row>
    <row r="2281" spans="3:9" s="9" customFormat="1">
      <c r="C2281" s="426"/>
      <c r="D2281" s="426"/>
      <c r="E2281" s="426"/>
      <c r="F2281" s="426"/>
      <c r="G2281" s="426"/>
      <c r="H2281" s="426"/>
      <c r="I2281" s="426"/>
    </row>
    <row r="2282" spans="3:9" s="9" customFormat="1">
      <c r="C2282" s="426"/>
      <c r="D2282" s="426"/>
      <c r="E2282" s="426"/>
      <c r="F2282" s="426"/>
      <c r="G2282" s="426"/>
      <c r="H2282" s="426"/>
      <c r="I2282" s="426"/>
    </row>
    <row r="2283" spans="3:9" s="9" customFormat="1">
      <c r="C2283" s="426"/>
      <c r="D2283" s="426"/>
      <c r="E2283" s="426"/>
      <c r="F2283" s="426"/>
      <c r="G2283" s="426"/>
      <c r="H2283" s="426"/>
      <c r="I2283" s="426"/>
    </row>
    <row r="2284" spans="3:9" s="9" customFormat="1">
      <c r="C2284" s="426"/>
      <c r="D2284" s="426"/>
      <c r="E2284" s="426"/>
      <c r="F2284" s="426"/>
      <c r="G2284" s="426"/>
      <c r="H2284" s="426"/>
      <c r="I2284" s="426"/>
    </row>
    <row r="2285" spans="3:9" s="9" customFormat="1">
      <c r="C2285" s="426"/>
      <c r="D2285" s="426"/>
      <c r="E2285" s="426"/>
      <c r="F2285" s="426"/>
      <c r="G2285" s="426"/>
      <c r="H2285" s="426"/>
      <c r="I2285" s="426"/>
    </row>
    <row r="2286" spans="3:9" s="9" customFormat="1">
      <c r="C2286" s="426"/>
      <c r="D2286" s="426"/>
      <c r="E2286" s="426"/>
      <c r="F2286" s="426"/>
      <c r="G2286" s="426"/>
      <c r="H2286" s="426"/>
      <c r="I2286" s="426"/>
    </row>
    <row r="2287" spans="3:9" s="9" customFormat="1">
      <c r="C2287" s="426"/>
      <c r="D2287" s="426"/>
      <c r="E2287" s="426"/>
      <c r="F2287" s="426"/>
      <c r="G2287" s="426"/>
      <c r="H2287" s="426"/>
      <c r="I2287" s="426"/>
    </row>
    <row r="2288" spans="3:9" s="9" customFormat="1">
      <c r="C2288" s="426"/>
      <c r="D2288" s="426"/>
      <c r="E2288" s="426"/>
      <c r="F2288" s="426"/>
      <c r="G2288" s="426"/>
      <c r="H2288" s="426"/>
      <c r="I2288" s="426"/>
    </row>
    <row r="2289" spans="3:9" s="9" customFormat="1">
      <c r="C2289" s="426"/>
      <c r="D2289" s="426"/>
      <c r="E2289" s="426"/>
      <c r="F2289" s="426"/>
      <c r="G2289" s="426"/>
      <c r="H2289" s="426"/>
      <c r="I2289" s="426"/>
    </row>
    <row r="2290" spans="3:9" s="9" customFormat="1">
      <c r="C2290" s="426"/>
      <c r="D2290" s="426"/>
      <c r="E2290" s="426"/>
      <c r="F2290" s="426"/>
      <c r="G2290" s="426"/>
      <c r="H2290" s="426"/>
      <c r="I2290" s="426"/>
    </row>
    <row r="2291" spans="3:9" s="9" customFormat="1">
      <c r="C2291" s="426"/>
      <c r="D2291" s="426"/>
      <c r="E2291" s="426"/>
      <c r="F2291" s="426"/>
      <c r="G2291" s="426"/>
      <c r="H2291" s="426"/>
      <c r="I2291" s="426"/>
    </row>
    <row r="2292" spans="3:9" s="9" customFormat="1">
      <c r="C2292" s="426"/>
      <c r="D2292" s="426"/>
      <c r="E2292" s="426"/>
      <c r="F2292" s="426"/>
      <c r="G2292" s="426"/>
      <c r="H2292" s="426"/>
      <c r="I2292" s="426"/>
    </row>
    <row r="2293" spans="3:9" s="9" customFormat="1">
      <c r="C2293" s="426"/>
      <c r="D2293" s="426"/>
      <c r="E2293" s="426"/>
      <c r="F2293" s="426"/>
      <c r="G2293" s="426"/>
      <c r="H2293" s="426"/>
      <c r="I2293" s="426"/>
    </row>
    <row r="2294" spans="3:9" s="9" customFormat="1">
      <c r="C2294" s="426"/>
      <c r="D2294" s="426"/>
      <c r="E2294" s="426"/>
      <c r="F2294" s="426"/>
      <c r="G2294" s="426"/>
      <c r="H2294" s="426"/>
      <c r="I2294" s="426"/>
    </row>
    <row r="2295" spans="3:9" s="9" customFormat="1">
      <c r="C2295" s="426"/>
      <c r="D2295" s="426"/>
      <c r="E2295" s="426"/>
      <c r="F2295" s="426"/>
      <c r="G2295" s="426"/>
      <c r="H2295" s="426"/>
      <c r="I2295" s="426"/>
    </row>
    <row r="2296" spans="3:9" s="9" customFormat="1">
      <c r="C2296" s="426"/>
      <c r="D2296" s="426"/>
      <c r="E2296" s="426"/>
      <c r="F2296" s="426"/>
      <c r="G2296" s="426"/>
      <c r="H2296" s="426"/>
      <c r="I2296" s="426"/>
    </row>
    <row r="2297" spans="3:9" s="9" customFormat="1">
      <c r="C2297" s="426"/>
      <c r="D2297" s="426"/>
      <c r="E2297" s="426"/>
      <c r="F2297" s="426"/>
      <c r="G2297" s="426"/>
      <c r="H2297" s="426"/>
      <c r="I2297" s="426"/>
    </row>
    <row r="2298" spans="3:9" s="9" customFormat="1">
      <c r="C2298" s="426"/>
      <c r="D2298" s="426"/>
      <c r="E2298" s="426"/>
      <c r="F2298" s="426"/>
      <c r="G2298" s="426"/>
      <c r="H2298" s="426"/>
      <c r="I2298" s="426"/>
    </row>
    <row r="2299" spans="3:9" s="9" customFormat="1">
      <c r="C2299" s="426"/>
      <c r="D2299" s="426"/>
      <c r="E2299" s="426"/>
      <c r="F2299" s="426"/>
      <c r="G2299" s="426"/>
      <c r="H2299" s="426"/>
      <c r="I2299" s="426"/>
    </row>
    <row r="2300" spans="3:9" s="9" customFormat="1">
      <c r="C2300" s="426"/>
      <c r="D2300" s="426"/>
      <c r="E2300" s="426"/>
      <c r="F2300" s="426"/>
      <c r="G2300" s="426"/>
      <c r="H2300" s="426"/>
      <c r="I2300" s="426"/>
    </row>
    <row r="2301" spans="3:9" s="9" customFormat="1">
      <c r="C2301" s="426"/>
      <c r="D2301" s="426"/>
      <c r="E2301" s="426"/>
      <c r="F2301" s="426"/>
      <c r="G2301" s="426"/>
      <c r="H2301" s="426"/>
      <c r="I2301" s="426"/>
    </row>
    <row r="2302" spans="3:9" s="9" customFormat="1">
      <c r="C2302" s="426"/>
      <c r="D2302" s="426"/>
      <c r="E2302" s="426"/>
      <c r="F2302" s="426"/>
      <c r="G2302" s="426"/>
      <c r="H2302" s="426"/>
      <c r="I2302" s="426"/>
    </row>
    <row r="2303" spans="3:9" s="9" customFormat="1">
      <c r="C2303" s="426"/>
      <c r="D2303" s="426"/>
      <c r="E2303" s="426"/>
      <c r="F2303" s="426"/>
      <c r="G2303" s="426"/>
      <c r="H2303" s="426"/>
      <c r="I2303" s="426"/>
    </row>
    <row r="2304" spans="3:9" s="9" customFormat="1">
      <c r="C2304" s="426"/>
      <c r="D2304" s="426"/>
      <c r="E2304" s="426"/>
      <c r="F2304" s="426"/>
      <c r="G2304" s="426"/>
      <c r="H2304" s="426"/>
      <c r="I2304" s="426"/>
    </row>
    <row r="2305" spans="3:9" s="9" customFormat="1">
      <c r="C2305" s="426"/>
      <c r="D2305" s="426"/>
      <c r="E2305" s="426"/>
      <c r="F2305" s="426"/>
      <c r="G2305" s="426"/>
      <c r="H2305" s="426"/>
      <c r="I2305" s="426"/>
    </row>
    <row r="2306" spans="3:9" s="9" customFormat="1">
      <c r="C2306" s="426"/>
      <c r="D2306" s="426"/>
      <c r="E2306" s="426"/>
      <c r="F2306" s="426"/>
      <c r="G2306" s="426"/>
      <c r="H2306" s="426"/>
      <c r="I2306" s="426"/>
    </row>
    <row r="2307" spans="3:9" s="9" customFormat="1">
      <c r="C2307" s="426"/>
      <c r="D2307" s="426"/>
      <c r="E2307" s="426"/>
      <c r="F2307" s="426"/>
      <c r="G2307" s="426"/>
      <c r="H2307" s="426"/>
      <c r="I2307" s="426"/>
    </row>
    <row r="2308" spans="3:9" s="9" customFormat="1">
      <c r="C2308" s="426"/>
      <c r="D2308" s="426"/>
      <c r="E2308" s="426"/>
      <c r="F2308" s="426"/>
      <c r="G2308" s="426"/>
      <c r="H2308" s="426"/>
      <c r="I2308" s="426"/>
    </row>
    <row r="2309" spans="3:9" s="9" customFormat="1">
      <c r="C2309" s="426"/>
      <c r="D2309" s="426"/>
      <c r="E2309" s="426"/>
      <c r="F2309" s="426"/>
      <c r="G2309" s="426"/>
      <c r="H2309" s="426"/>
      <c r="I2309" s="426"/>
    </row>
    <row r="2310" spans="3:9" s="9" customFormat="1">
      <c r="C2310" s="426"/>
      <c r="D2310" s="426"/>
      <c r="E2310" s="426"/>
      <c r="F2310" s="426"/>
      <c r="G2310" s="426"/>
      <c r="H2310" s="426"/>
      <c r="I2310" s="426"/>
    </row>
    <row r="2311" spans="3:9" s="9" customFormat="1">
      <c r="C2311" s="426"/>
      <c r="D2311" s="426"/>
      <c r="E2311" s="426"/>
      <c r="F2311" s="426"/>
      <c r="G2311" s="426"/>
      <c r="H2311" s="426"/>
      <c r="I2311" s="426"/>
    </row>
    <row r="2312" spans="3:9" s="9" customFormat="1">
      <c r="C2312" s="426"/>
      <c r="D2312" s="426"/>
      <c r="E2312" s="426"/>
      <c r="F2312" s="426"/>
      <c r="G2312" s="426"/>
      <c r="H2312" s="426"/>
      <c r="I2312" s="426"/>
    </row>
    <row r="2313" spans="3:9" s="9" customFormat="1">
      <c r="C2313" s="426"/>
      <c r="D2313" s="426"/>
      <c r="E2313" s="426"/>
      <c r="F2313" s="426"/>
      <c r="G2313" s="426"/>
      <c r="H2313" s="426"/>
      <c r="I2313" s="426"/>
    </row>
    <row r="2314" spans="3:9" s="9" customFormat="1">
      <c r="C2314" s="426"/>
      <c r="D2314" s="426"/>
      <c r="E2314" s="426"/>
      <c r="F2314" s="426"/>
      <c r="G2314" s="426"/>
      <c r="H2314" s="426"/>
      <c r="I2314" s="426"/>
    </row>
    <row r="2315" spans="3:9" s="9" customFormat="1">
      <c r="C2315" s="426"/>
      <c r="D2315" s="426"/>
      <c r="E2315" s="426"/>
      <c r="F2315" s="426"/>
      <c r="G2315" s="426"/>
      <c r="H2315" s="426"/>
      <c r="I2315" s="426"/>
    </row>
    <row r="2316" spans="3:9" s="9" customFormat="1">
      <c r="C2316" s="426"/>
      <c r="D2316" s="426"/>
      <c r="E2316" s="426"/>
      <c r="F2316" s="426"/>
      <c r="G2316" s="426"/>
      <c r="H2316" s="426"/>
      <c r="I2316" s="426"/>
    </row>
    <row r="2317" spans="3:9" s="9" customFormat="1">
      <c r="C2317" s="426"/>
      <c r="D2317" s="426"/>
      <c r="E2317" s="426"/>
      <c r="F2317" s="426"/>
      <c r="G2317" s="426"/>
      <c r="H2317" s="426"/>
      <c r="I2317" s="426"/>
    </row>
    <row r="2318" spans="3:9" s="9" customFormat="1">
      <c r="C2318" s="426"/>
      <c r="D2318" s="426"/>
      <c r="E2318" s="426"/>
      <c r="F2318" s="426"/>
      <c r="G2318" s="426"/>
      <c r="H2318" s="426"/>
      <c r="I2318" s="426"/>
    </row>
    <row r="2319" spans="3:9" s="9" customFormat="1">
      <c r="C2319" s="426"/>
      <c r="D2319" s="426"/>
      <c r="E2319" s="426"/>
      <c r="F2319" s="426"/>
      <c r="G2319" s="426"/>
      <c r="H2319" s="426"/>
      <c r="I2319" s="426"/>
    </row>
    <row r="2320" spans="3:9" s="9" customFormat="1">
      <c r="C2320" s="426"/>
      <c r="D2320" s="426"/>
      <c r="E2320" s="426"/>
      <c r="F2320" s="426"/>
      <c r="G2320" s="426"/>
      <c r="H2320" s="426"/>
      <c r="I2320" s="426"/>
    </row>
    <row r="2321" spans="3:9" s="9" customFormat="1">
      <c r="C2321" s="426"/>
      <c r="D2321" s="426"/>
      <c r="E2321" s="426"/>
      <c r="F2321" s="426"/>
      <c r="G2321" s="426"/>
      <c r="H2321" s="426"/>
      <c r="I2321" s="426"/>
    </row>
    <row r="2322" spans="3:9" s="9" customFormat="1">
      <c r="C2322" s="426"/>
      <c r="D2322" s="426"/>
      <c r="E2322" s="426"/>
      <c r="F2322" s="426"/>
      <c r="G2322" s="426"/>
      <c r="H2322" s="426"/>
      <c r="I2322" s="426"/>
    </row>
    <row r="2323" spans="3:9" s="9" customFormat="1">
      <c r="C2323" s="426"/>
      <c r="D2323" s="426"/>
      <c r="E2323" s="426"/>
      <c r="F2323" s="426"/>
      <c r="G2323" s="426"/>
      <c r="H2323" s="426"/>
      <c r="I2323" s="426"/>
    </row>
    <row r="2324" spans="3:9" s="9" customFormat="1">
      <c r="C2324" s="426"/>
      <c r="D2324" s="426"/>
      <c r="E2324" s="426"/>
      <c r="F2324" s="426"/>
      <c r="G2324" s="426"/>
      <c r="H2324" s="426"/>
      <c r="I2324" s="426"/>
    </row>
    <row r="2325" spans="3:9" s="9" customFormat="1">
      <c r="C2325" s="426"/>
      <c r="D2325" s="426"/>
      <c r="E2325" s="426"/>
      <c r="F2325" s="426"/>
      <c r="G2325" s="426"/>
      <c r="H2325" s="426"/>
      <c r="I2325" s="426"/>
    </row>
    <row r="2326" spans="3:9" s="9" customFormat="1">
      <c r="C2326" s="426"/>
      <c r="D2326" s="426"/>
      <c r="E2326" s="426"/>
      <c r="F2326" s="426"/>
      <c r="G2326" s="426"/>
      <c r="H2326" s="426"/>
      <c r="I2326" s="426"/>
    </row>
    <row r="2327" spans="3:9" s="9" customFormat="1">
      <c r="C2327" s="426"/>
      <c r="D2327" s="426"/>
      <c r="E2327" s="426"/>
      <c r="F2327" s="426"/>
      <c r="G2327" s="426"/>
      <c r="H2327" s="426"/>
      <c r="I2327" s="426"/>
    </row>
    <row r="2328" spans="3:9" s="9" customFormat="1">
      <c r="C2328" s="426"/>
      <c r="D2328" s="426"/>
      <c r="E2328" s="426"/>
      <c r="F2328" s="426"/>
      <c r="G2328" s="426"/>
      <c r="H2328" s="426"/>
      <c r="I2328" s="426"/>
    </row>
    <row r="2329" spans="3:9" s="9" customFormat="1">
      <c r="C2329" s="426"/>
      <c r="D2329" s="426"/>
      <c r="E2329" s="426"/>
      <c r="F2329" s="426"/>
      <c r="G2329" s="426"/>
      <c r="H2329" s="426"/>
      <c r="I2329" s="426"/>
    </row>
    <row r="2330" spans="3:9" s="9" customFormat="1">
      <c r="C2330" s="426"/>
      <c r="D2330" s="426"/>
      <c r="E2330" s="426"/>
      <c r="F2330" s="426"/>
      <c r="G2330" s="426"/>
      <c r="H2330" s="426"/>
      <c r="I2330" s="426"/>
    </row>
    <row r="2331" spans="3:9" s="9" customFormat="1">
      <c r="C2331" s="426"/>
      <c r="D2331" s="426"/>
      <c r="E2331" s="426"/>
      <c r="F2331" s="426"/>
      <c r="G2331" s="426"/>
      <c r="H2331" s="426"/>
      <c r="I2331" s="426"/>
    </row>
    <row r="2332" spans="3:9" s="9" customFormat="1">
      <c r="C2332" s="426"/>
      <c r="D2332" s="426"/>
      <c r="E2332" s="426"/>
      <c r="F2332" s="426"/>
      <c r="G2332" s="426"/>
      <c r="H2332" s="426"/>
      <c r="I2332" s="426"/>
    </row>
    <row r="2333" spans="3:9" s="9" customFormat="1">
      <c r="C2333" s="426"/>
      <c r="D2333" s="426"/>
      <c r="E2333" s="426"/>
      <c r="F2333" s="426"/>
      <c r="G2333" s="426"/>
      <c r="H2333" s="426"/>
      <c r="I2333" s="426"/>
    </row>
    <row r="2334" spans="3:9" s="9" customFormat="1">
      <c r="C2334" s="426"/>
      <c r="D2334" s="426"/>
      <c r="E2334" s="426"/>
      <c r="F2334" s="426"/>
      <c r="G2334" s="426"/>
      <c r="H2334" s="426"/>
      <c r="I2334" s="426"/>
    </row>
    <row r="2335" spans="3:9" s="9" customFormat="1">
      <c r="C2335" s="426"/>
      <c r="D2335" s="426"/>
      <c r="E2335" s="426"/>
      <c r="F2335" s="426"/>
      <c r="G2335" s="426"/>
      <c r="H2335" s="426"/>
      <c r="I2335" s="426"/>
    </row>
    <row r="2336" spans="3:9" s="9" customFormat="1">
      <c r="C2336" s="426"/>
      <c r="D2336" s="426"/>
      <c r="E2336" s="426"/>
      <c r="F2336" s="426"/>
      <c r="G2336" s="426"/>
      <c r="H2336" s="426"/>
      <c r="I2336" s="426"/>
    </row>
    <row r="2337" spans="3:9" s="9" customFormat="1">
      <c r="C2337" s="426"/>
      <c r="D2337" s="426"/>
      <c r="E2337" s="426"/>
      <c r="F2337" s="426"/>
      <c r="G2337" s="426"/>
      <c r="H2337" s="426"/>
      <c r="I2337" s="426"/>
    </row>
    <row r="2338" spans="3:9" s="9" customFormat="1">
      <c r="C2338" s="426"/>
      <c r="D2338" s="426"/>
      <c r="E2338" s="426"/>
      <c r="F2338" s="426"/>
      <c r="G2338" s="426"/>
      <c r="H2338" s="426"/>
      <c r="I2338" s="426"/>
    </row>
    <row r="2339" spans="3:9" s="9" customFormat="1">
      <c r="C2339" s="426"/>
      <c r="D2339" s="426"/>
      <c r="E2339" s="426"/>
      <c r="F2339" s="426"/>
      <c r="G2339" s="426"/>
      <c r="H2339" s="426"/>
      <c r="I2339" s="426"/>
    </row>
    <row r="2340" spans="3:9" s="9" customFormat="1">
      <c r="C2340" s="426"/>
      <c r="D2340" s="426"/>
      <c r="E2340" s="426"/>
      <c r="F2340" s="426"/>
      <c r="G2340" s="426"/>
      <c r="H2340" s="426"/>
      <c r="I2340" s="426"/>
    </row>
    <row r="2341" spans="3:9" s="9" customFormat="1">
      <c r="C2341" s="426"/>
      <c r="D2341" s="426"/>
      <c r="E2341" s="426"/>
      <c r="F2341" s="426"/>
      <c r="G2341" s="426"/>
      <c r="H2341" s="426"/>
      <c r="I2341" s="426"/>
    </row>
    <row r="2342" spans="3:9" s="9" customFormat="1">
      <c r="C2342" s="426"/>
      <c r="D2342" s="426"/>
      <c r="E2342" s="426"/>
      <c r="F2342" s="426"/>
      <c r="G2342" s="426"/>
      <c r="H2342" s="426"/>
      <c r="I2342" s="426"/>
    </row>
    <row r="2343" spans="3:9" s="9" customFormat="1">
      <c r="C2343" s="426"/>
      <c r="D2343" s="426"/>
      <c r="E2343" s="426"/>
      <c r="F2343" s="426"/>
      <c r="G2343" s="426"/>
      <c r="H2343" s="426"/>
      <c r="I2343" s="426"/>
    </row>
    <row r="2344" spans="3:9" s="9" customFormat="1">
      <c r="C2344" s="426"/>
      <c r="D2344" s="426"/>
      <c r="E2344" s="426"/>
      <c r="F2344" s="426"/>
      <c r="G2344" s="426"/>
      <c r="H2344" s="426"/>
      <c r="I2344" s="426"/>
    </row>
    <row r="2345" spans="3:9" s="9" customFormat="1">
      <c r="C2345" s="426"/>
      <c r="D2345" s="426"/>
      <c r="E2345" s="426"/>
      <c r="F2345" s="426"/>
      <c r="G2345" s="426"/>
      <c r="H2345" s="426"/>
      <c r="I2345" s="426"/>
    </row>
    <row r="2346" spans="3:9" s="9" customFormat="1">
      <c r="C2346" s="426"/>
      <c r="D2346" s="426"/>
      <c r="E2346" s="426"/>
      <c r="F2346" s="426"/>
      <c r="G2346" s="426"/>
      <c r="H2346" s="426"/>
      <c r="I2346" s="426"/>
    </row>
    <row r="2347" spans="3:9" s="9" customFormat="1">
      <c r="C2347" s="426"/>
      <c r="D2347" s="426"/>
      <c r="E2347" s="426"/>
      <c r="F2347" s="426"/>
      <c r="G2347" s="426"/>
      <c r="H2347" s="426"/>
      <c r="I2347" s="426"/>
    </row>
    <row r="2348" spans="3:9" s="9" customFormat="1">
      <c r="C2348" s="426"/>
      <c r="D2348" s="426"/>
      <c r="E2348" s="426"/>
      <c r="F2348" s="426"/>
      <c r="G2348" s="426"/>
      <c r="H2348" s="426"/>
      <c r="I2348" s="426"/>
    </row>
    <row r="2349" spans="3:9" s="9" customFormat="1">
      <c r="C2349" s="426"/>
      <c r="D2349" s="426"/>
      <c r="E2349" s="426"/>
      <c r="F2349" s="426"/>
      <c r="G2349" s="426"/>
      <c r="H2349" s="426"/>
      <c r="I2349" s="426"/>
    </row>
    <row r="2350" spans="3:9" s="9" customFormat="1">
      <c r="C2350" s="426"/>
      <c r="D2350" s="426"/>
      <c r="E2350" s="426"/>
      <c r="F2350" s="426"/>
      <c r="G2350" s="426"/>
      <c r="H2350" s="426"/>
      <c r="I2350" s="426"/>
    </row>
    <row r="2351" spans="3:9" s="9" customFormat="1">
      <c r="C2351" s="426"/>
      <c r="D2351" s="426"/>
      <c r="E2351" s="426"/>
      <c r="F2351" s="426"/>
      <c r="G2351" s="426"/>
      <c r="H2351" s="426"/>
      <c r="I2351" s="426"/>
    </row>
    <row r="2352" spans="3:9" s="9" customFormat="1">
      <c r="C2352" s="426"/>
      <c r="D2352" s="426"/>
      <c r="E2352" s="426"/>
      <c r="F2352" s="426"/>
      <c r="G2352" s="426"/>
      <c r="H2352" s="426"/>
      <c r="I2352" s="426"/>
    </row>
    <row r="2353" spans="3:9" s="9" customFormat="1">
      <c r="C2353" s="426"/>
      <c r="D2353" s="426"/>
      <c r="E2353" s="426"/>
      <c r="F2353" s="426"/>
      <c r="G2353" s="426"/>
      <c r="H2353" s="426"/>
      <c r="I2353" s="426"/>
    </row>
    <row r="2354" spans="3:9" s="9" customFormat="1">
      <c r="C2354" s="426"/>
      <c r="D2354" s="426"/>
      <c r="E2354" s="426"/>
      <c r="F2354" s="426"/>
      <c r="G2354" s="426"/>
      <c r="H2354" s="426"/>
      <c r="I2354" s="426"/>
    </row>
    <row r="2355" spans="3:9" s="9" customFormat="1">
      <c r="C2355" s="426"/>
      <c r="D2355" s="426"/>
      <c r="E2355" s="426"/>
      <c r="F2355" s="426"/>
      <c r="G2355" s="426"/>
      <c r="H2355" s="426"/>
      <c r="I2355" s="426"/>
    </row>
    <row r="2356" spans="3:9" s="9" customFormat="1">
      <c r="C2356" s="426"/>
      <c r="D2356" s="426"/>
      <c r="E2356" s="426"/>
      <c r="F2356" s="426"/>
      <c r="G2356" s="426"/>
      <c r="H2356" s="426"/>
      <c r="I2356" s="426"/>
    </row>
    <row r="2357" spans="3:9" s="9" customFormat="1">
      <c r="C2357" s="426"/>
      <c r="D2357" s="426"/>
      <c r="E2357" s="426"/>
      <c r="F2357" s="426"/>
      <c r="G2357" s="426"/>
      <c r="H2357" s="426"/>
      <c r="I2357" s="426"/>
    </row>
    <row r="2358" spans="3:9" s="9" customFormat="1">
      <c r="C2358" s="426"/>
      <c r="D2358" s="426"/>
      <c r="E2358" s="426"/>
      <c r="F2358" s="426"/>
      <c r="G2358" s="426"/>
      <c r="H2358" s="426"/>
      <c r="I2358" s="426"/>
    </row>
    <row r="2359" spans="3:9" s="9" customFormat="1">
      <c r="C2359" s="426"/>
      <c r="D2359" s="426"/>
      <c r="E2359" s="426"/>
      <c r="F2359" s="426"/>
      <c r="G2359" s="426"/>
      <c r="H2359" s="426"/>
      <c r="I2359" s="426"/>
    </row>
    <row r="2360" spans="3:9" s="9" customFormat="1">
      <c r="C2360" s="426"/>
      <c r="D2360" s="426"/>
      <c r="E2360" s="426"/>
      <c r="F2360" s="426"/>
      <c r="G2360" s="426"/>
      <c r="H2360" s="426"/>
      <c r="I2360" s="426"/>
    </row>
    <row r="2361" spans="3:9" s="9" customFormat="1">
      <c r="C2361" s="426"/>
      <c r="D2361" s="426"/>
      <c r="E2361" s="426"/>
      <c r="F2361" s="426"/>
      <c r="G2361" s="426"/>
      <c r="H2361" s="426"/>
      <c r="I2361" s="426"/>
    </row>
    <row r="2362" spans="3:9" s="9" customFormat="1">
      <c r="C2362" s="426"/>
      <c r="D2362" s="426"/>
      <c r="E2362" s="426"/>
      <c r="F2362" s="426"/>
      <c r="G2362" s="426"/>
      <c r="H2362" s="426"/>
      <c r="I2362" s="426"/>
    </row>
    <row r="2363" spans="3:9" s="9" customFormat="1">
      <c r="C2363" s="426"/>
      <c r="D2363" s="426"/>
      <c r="E2363" s="426"/>
      <c r="F2363" s="426"/>
      <c r="G2363" s="426"/>
      <c r="H2363" s="426"/>
      <c r="I2363" s="426"/>
    </row>
    <row r="2364" spans="3:9" s="9" customFormat="1">
      <c r="C2364" s="426"/>
      <c r="D2364" s="426"/>
      <c r="E2364" s="426"/>
      <c r="F2364" s="426"/>
      <c r="G2364" s="426"/>
      <c r="H2364" s="426"/>
      <c r="I2364" s="426"/>
    </row>
    <row r="2365" spans="3:9" s="9" customFormat="1">
      <c r="C2365" s="426"/>
      <c r="D2365" s="426"/>
      <c r="E2365" s="426"/>
      <c r="F2365" s="426"/>
      <c r="G2365" s="426"/>
      <c r="H2365" s="426"/>
      <c r="I2365" s="426"/>
    </row>
    <row r="2366" spans="3:9" s="9" customFormat="1">
      <c r="C2366" s="426"/>
      <c r="D2366" s="426"/>
      <c r="E2366" s="426"/>
      <c r="F2366" s="426"/>
      <c r="G2366" s="426"/>
      <c r="H2366" s="426"/>
      <c r="I2366" s="426"/>
    </row>
    <row r="2367" spans="3:9" s="9" customFormat="1">
      <c r="C2367" s="426"/>
      <c r="D2367" s="426"/>
      <c r="E2367" s="426"/>
      <c r="F2367" s="426"/>
      <c r="G2367" s="426"/>
      <c r="H2367" s="426"/>
      <c r="I2367" s="426"/>
    </row>
    <row r="2368" spans="3:9" s="9" customFormat="1">
      <c r="C2368" s="426"/>
      <c r="D2368" s="426"/>
      <c r="E2368" s="426"/>
      <c r="F2368" s="426"/>
      <c r="G2368" s="426"/>
      <c r="H2368" s="426"/>
      <c r="I2368" s="426"/>
    </row>
    <row r="2369" spans="3:9" s="9" customFormat="1">
      <c r="C2369" s="426"/>
      <c r="D2369" s="426"/>
      <c r="E2369" s="426"/>
      <c r="F2369" s="426"/>
      <c r="G2369" s="426"/>
      <c r="H2369" s="426"/>
      <c r="I2369" s="426"/>
    </row>
    <row r="2370" spans="3:9" s="9" customFormat="1">
      <c r="C2370" s="426"/>
      <c r="D2370" s="426"/>
      <c r="E2370" s="426"/>
      <c r="F2370" s="426"/>
      <c r="G2370" s="426"/>
      <c r="H2370" s="426"/>
      <c r="I2370" s="426"/>
    </row>
    <row r="2371" spans="3:9" s="9" customFormat="1">
      <c r="C2371" s="426"/>
      <c r="D2371" s="426"/>
      <c r="E2371" s="426"/>
      <c r="F2371" s="426"/>
      <c r="G2371" s="426"/>
      <c r="H2371" s="426"/>
      <c r="I2371" s="426"/>
    </row>
    <row r="2372" spans="3:9" s="9" customFormat="1">
      <c r="C2372" s="426"/>
      <c r="D2372" s="426"/>
      <c r="E2372" s="426"/>
      <c r="F2372" s="426"/>
      <c r="G2372" s="426"/>
      <c r="H2372" s="426"/>
      <c r="I2372" s="426"/>
    </row>
    <row r="2373" spans="3:9" s="9" customFormat="1">
      <c r="C2373" s="426"/>
      <c r="D2373" s="426"/>
      <c r="E2373" s="426"/>
      <c r="F2373" s="426"/>
      <c r="G2373" s="426"/>
      <c r="H2373" s="426"/>
      <c r="I2373" s="426"/>
    </row>
    <row r="2374" spans="3:9" s="9" customFormat="1">
      <c r="C2374" s="426"/>
      <c r="D2374" s="426"/>
      <c r="E2374" s="426"/>
      <c r="F2374" s="426"/>
      <c r="G2374" s="426"/>
      <c r="H2374" s="426"/>
      <c r="I2374" s="426"/>
    </row>
    <row r="2375" spans="3:9" s="9" customFormat="1">
      <c r="C2375" s="426"/>
      <c r="D2375" s="426"/>
      <c r="E2375" s="426"/>
      <c r="F2375" s="426"/>
      <c r="G2375" s="426"/>
      <c r="H2375" s="426"/>
      <c r="I2375" s="426"/>
    </row>
    <row r="2376" spans="3:9" s="9" customFormat="1">
      <c r="C2376" s="426"/>
      <c r="D2376" s="426"/>
      <c r="E2376" s="426"/>
      <c r="F2376" s="426"/>
      <c r="G2376" s="426"/>
      <c r="H2376" s="426"/>
      <c r="I2376" s="426"/>
    </row>
    <row r="2377" spans="3:9" s="9" customFormat="1">
      <c r="C2377" s="426"/>
      <c r="D2377" s="426"/>
      <c r="E2377" s="426"/>
      <c r="F2377" s="426"/>
      <c r="G2377" s="426"/>
      <c r="H2377" s="426"/>
      <c r="I2377" s="426"/>
    </row>
    <row r="2378" spans="3:9" s="9" customFormat="1">
      <c r="C2378" s="426"/>
      <c r="D2378" s="426"/>
      <c r="E2378" s="426"/>
      <c r="F2378" s="426"/>
      <c r="G2378" s="426"/>
      <c r="H2378" s="426"/>
      <c r="I2378" s="426"/>
    </row>
    <row r="2379" spans="3:9" s="9" customFormat="1">
      <c r="C2379" s="426"/>
      <c r="D2379" s="426"/>
      <c r="E2379" s="426"/>
      <c r="F2379" s="426"/>
      <c r="G2379" s="426"/>
      <c r="H2379" s="426"/>
      <c r="I2379" s="426"/>
    </row>
    <row r="2380" spans="3:9" s="9" customFormat="1">
      <c r="C2380" s="426"/>
      <c r="D2380" s="426"/>
      <c r="E2380" s="426"/>
      <c r="F2380" s="426"/>
      <c r="G2380" s="426"/>
      <c r="H2380" s="426"/>
      <c r="I2380" s="426"/>
    </row>
    <row r="2381" spans="3:9" s="9" customFormat="1">
      <c r="C2381" s="426"/>
      <c r="D2381" s="426"/>
      <c r="E2381" s="426"/>
      <c r="F2381" s="426"/>
      <c r="G2381" s="426"/>
      <c r="H2381" s="426"/>
      <c r="I2381" s="426"/>
    </row>
    <row r="2382" spans="3:9" s="9" customFormat="1">
      <c r="C2382" s="426"/>
      <c r="D2382" s="426"/>
      <c r="E2382" s="426"/>
      <c r="F2382" s="426"/>
      <c r="G2382" s="426"/>
      <c r="H2382" s="426"/>
      <c r="I2382" s="426"/>
    </row>
    <row r="2383" spans="3:9" s="9" customFormat="1">
      <c r="C2383" s="426"/>
      <c r="D2383" s="426"/>
      <c r="E2383" s="426"/>
      <c r="F2383" s="426"/>
      <c r="G2383" s="426"/>
      <c r="H2383" s="426"/>
      <c r="I2383" s="426"/>
    </row>
    <row r="2384" spans="3:9" s="9" customFormat="1">
      <c r="C2384" s="426"/>
      <c r="D2384" s="426"/>
      <c r="E2384" s="426"/>
      <c r="F2384" s="426"/>
      <c r="G2384" s="426"/>
      <c r="H2384" s="426"/>
      <c r="I2384" s="426"/>
    </row>
    <row r="2385" spans="3:9" s="9" customFormat="1">
      <c r="C2385" s="426"/>
      <c r="D2385" s="426"/>
      <c r="E2385" s="426"/>
      <c r="F2385" s="426"/>
      <c r="G2385" s="426"/>
      <c r="H2385" s="426"/>
      <c r="I2385" s="426"/>
    </row>
    <row r="2386" spans="3:9" s="9" customFormat="1">
      <c r="C2386" s="426"/>
      <c r="D2386" s="426"/>
      <c r="E2386" s="426"/>
      <c r="F2386" s="426"/>
      <c r="G2386" s="426"/>
      <c r="H2386" s="426"/>
      <c r="I2386" s="426"/>
    </row>
    <row r="2387" spans="3:9" s="9" customFormat="1">
      <c r="C2387" s="426"/>
      <c r="D2387" s="426"/>
      <c r="E2387" s="426"/>
      <c r="F2387" s="426"/>
      <c r="G2387" s="426"/>
      <c r="H2387" s="426"/>
      <c r="I2387" s="426"/>
    </row>
    <row r="2388" spans="3:9" s="9" customFormat="1">
      <c r="C2388" s="426"/>
      <c r="D2388" s="426"/>
      <c r="E2388" s="426"/>
      <c r="F2388" s="426"/>
      <c r="G2388" s="426"/>
      <c r="H2388" s="426"/>
      <c r="I2388" s="426"/>
    </row>
    <row r="2389" spans="3:9" s="9" customFormat="1">
      <c r="C2389" s="426"/>
      <c r="D2389" s="426"/>
      <c r="E2389" s="426"/>
      <c r="F2389" s="426"/>
      <c r="G2389" s="426"/>
      <c r="H2389" s="426"/>
      <c r="I2389" s="426"/>
    </row>
    <row r="2390" spans="3:9" s="9" customFormat="1">
      <c r="C2390" s="426"/>
      <c r="D2390" s="426"/>
      <c r="E2390" s="426"/>
      <c r="F2390" s="426"/>
      <c r="G2390" s="426"/>
      <c r="H2390" s="426"/>
      <c r="I2390" s="426"/>
    </row>
    <row r="2391" spans="3:9" s="9" customFormat="1">
      <c r="C2391" s="426"/>
      <c r="D2391" s="426"/>
      <c r="E2391" s="426"/>
      <c r="F2391" s="426"/>
      <c r="G2391" s="426"/>
      <c r="H2391" s="426"/>
      <c r="I2391" s="426"/>
    </row>
    <row r="2392" spans="3:9" s="9" customFormat="1">
      <c r="C2392" s="426"/>
      <c r="D2392" s="426"/>
      <c r="E2392" s="426"/>
      <c r="F2392" s="426"/>
      <c r="G2392" s="426"/>
      <c r="H2392" s="426"/>
      <c r="I2392" s="426"/>
    </row>
    <row r="2393" spans="3:9" s="9" customFormat="1">
      <c r="C2393" s="426"/>
      <c r="D2393" s="426"/>
      <c r="E2393" s="426"/>
      <c r="F2393" s="426"/>
      <c r="G2393" s="426"/>
      <c r="H2393" s="426"/>
      <c r="I2393" s="426"/>
    </row>
    <row r="2394" spans="3:9" s="9" customFormat="1">
      <c r="C2394" s="426"/>
      <c r="D2394" s="426"/>
      <c r="E2394" s="426"/>
      <c r="F2394" s="426"/>
      <c r="G2394" s="426"/>
      <c r="H2394" s="426"/>
      <c r="I2394" s="426"/>
    </row>
    <row r="2395" spans="3:9" s="9" customFormat="1">
      <c r="C2395" s="426"/>
      <c r="D2395" s="426"/>
      <c r="E2395" s="426"/>
      <c r="F2395" s="426"/>
      <c r="G2395" s="426"/>
      <c r="H2395" s="426"/>
      <c r="I2395" s="426"/>
    </row>
    <row r="2396" spans="3:9" s="9" customFormat="1">
      <c r="C2396" s="426"/>
      <c r="D2396" s="426"/>
      <c r="E2396" s="426"/>
      <c r="F2396" s="426"/>
      <c r="G2396" s="426"/>
      <c r="H2396" s="426"/>
      <c r="I2396" s="426"/>
    </row>
    <row r="2397" spans="3:9" s="9" customFormat="1">
      <c r="C2397" s="426"/>
      <c r="D2397" s="426"/>
      <c r="E2397" s="426"/>
      <c r="F2397" s="426"/>
      <c r="G2397" s="426"/>
      <c r="H2397" s="426"/>
      <c r="I2397" s="426"/>
    </row>
    <row r="2398" spans="3:9" s="9" customFormat="1">
      <c r="C2398" s="426"/>
      <c r="D2398" s="426"/>
      <c r="E2398" s="426"/>
      <c r="F2398" s="426"/>
      <c r="G2398" s="426"/>
      <c r="H2398" s="426"/>
      <c r="I2398" s="426"/>
    </row>
    <row r="2399" spans="3:9" s="9" customFormat="1">
      <c r="C2399" s="426"/>
      <c r="D2399" s="426"/>
      <c r="E2399" s="426"/>
      <c r="F2399" s="426"/>
      <c r="G2399" s="426"/>
      <c r="H2399" s="426"/>
      <c r="I2399" s="426"/>
    </row>
    <row r="2400" spans="3:9" s="9" customFormat="1">
      <c r="C2400" s="426"/>
      <c r="D2400" s="426"/>
      <c r="E2400" s="426"/>
      <c r="F2400" s="426"/>
      <c r="G2400" s="426"/>
      <c r="H2400" s="426"/>
      <c r="I2400" s="426"/>
    </row>
    <row r="2401" spans="3:9" s="9" customFormat="1">
      <c r="C2401" s="426"/>
      <c r="D2401" s="426"/>
      <c r="E2401" s="426"/>
      <c r="F2401" s="426"/>
      <c r="G2401" s="426"/>
      <c r="H2401" s="426"/>
      <c r="I2401" s="426"/>
    </row>
    <row r="2402" spans="3:9" s="9" customFormat="1">
      <c r="C2402" s="426"/>
      <c r="D2402" s="426"/>
      <c r="E2402" s="426"/>
      <c r="F2402" s="426"/>
      <c r="G2402" s="426"/>
      <c r="H2402" s="426"/>
      <c r="I2402" s="426"/>
    </row>
    <row r="2403" spans="3:9" s="9" customFormat="1">
      <c r="C2403" s="426"/>
      <c r="D2403" s="426"/>
      <c r="E2403" s="426"/>
      <c r="F2403" s="426"/>
      <c r="G2403" s="426"/>
      <c r="H2403" s="426"/>
      <c r="I2403" s="426"/>
    </row>
    <row r="2404" spans="3:9" s="9" customFormat="1">
      <c r="C2404" s="426"/>
      <c r="D2404" s="426"/>
      <c r="E2404" s="426"/>
      <c r="F2404" s="426"/>
      <c r="G2404" s="426"/>
      <c r="H2404" s="426"/>
      <c r="I2404" s="426"/>
    </row>
    <row r="2405" spans="3:9" s="9" customFormat="1">
      <c r="C2405" s="426"/>
      <c r="D2405" s="426"/>
      <c r="E2405" s="426"/>
      <c r="F2405" s="426"/>
      <c r="G2405" s="426"/>
      <c r="H2405" s="426"/>
      <c r="I2405" s="426"/>
    </row>
    <row r="2406" spans="3:9" s="9" customFormat="1">
      <c r="C2406" s="426"/>
      <c r="D2406" s="426"/>
      <c r="E2406" s="426"/>
      <c r="F2406" s="426"/>
      <c r="G2406" s="426"/>
      <c r="H2406" s="426"/>
      <c r="I2406" s="426"/>
    </row>
    <row r="2407" spans="3:9" s="9" customFormat="1">
      <c r="C2407" s="426"/>
      <c r="D2407" s="426"/>
      <c r="E2407" s="426"/>
      <c r="F2407" s="426"/>
      <c r="G2407" s="426"/>
      <c r="H2407" s="426"/>
      <c r="I2407" s="426"/>
    </row>
    <row r="2408" spans="3:9" s="9" customFormat="1">
      <c r="C2408" s="426"/>
      <c r="D2408" s="426"/>
      <c r="E2408" s="426"/>
      <c r="F2408" s="426"/>
      <c r="G2408" s="426"/>
      <c r="H2408" s="426"/>
      <c r="I2408" s="426"/>
    </row>
    <row r="2409" spans="3:9" s="9" customFormat="1">
      <c r="C2409" s="426"/>
      <c r="D2409" s="426"/>
      <c r="E2409" s="426"/>
      <c r="F2409" s="426"/>
      <c r="G2409" s="426"/>
      <c r="H2409" s="426"/>
      <c r="I2409" s="426"/>
    </row>
    <row r="2410" spans="3:9" s="9" customFormat="1">
      <c r="C2410" s="426"/>
      <c r="D2410" s="426"/>
      <c r="E2410" s="426"/>
      <c r="F2410" s="426"/>
      <c r="G2410" s="426"/>
      <c r="H2410" s="426"/>
      <c r="I2410" s="426"/>
    </row>
    <row r="2411" spans="3:9" s="9" customFormat="1">
      <c r="C2411" s="426"/>
      <c r="D2411" s="426"/>
      <c r="E2411" s="426"/>
      <c r="F2411" s="426"/>
      <c r="G2411" s="426"/>
      <c r="H2411" s="426"/>
      <c r="I2411" s="426"/>
    </row>
    <row r="2412" spans="3:9" s="9" customFormat="1">
      <c r="C2412" s="426"/>
      <c r="D2412" s="426"/>
      <c r="E2412" s="426"/>
      <c r="F2412" s="426"/>
      <c r="G2412" s="426"/>
      <c r="H2412" s="426"/>
      <c r="I2412" s="426"/>
    </row>
    <row r="2413" spans="3:9" s="9" customFormat="1">
      <c r="C2413" s="426"/>
      <c r="D2413" s="426"/>
      <c r="E2413" s="426"/>
      <c r="F2413" s="426"/>
      <c r="G2413" s="426"/>
      <c r="H2413" s="426"/>
      <c r="I2413" s="426"/>
    </row>
    <row r="2414" spans="3:9" s="9" customFormat="1">
      <c r="C2414" s="426"/>
      <c r="D2414" s="426"/>
      <c r="E2414" s="426"/>
      <c r="F2414" s="426"/>
      <c r="G2414" s="426"/>
      <c r="H2414" s="426"/>
      <c r="I2414" s="426"/>
    </row>
    <row r="2415" spans="3:9" s="9" customFormat="1">
      <c r="C2415" s="426"/>
      <c r="D2415" s="426"/>
      <c r="E2415" s="426"/>
      <c r="F2415" s="426"/>
      <c r="G2415" s="426"/>
      <c r="H2415" s="426"/>
      <c r="I2415" s="426"/>
    </row>
    <row r="2416" spans="3:9" s="9" customFormat="1">
      <c r="C2416" s="426"/>
      <c r="D2416" s="426"/>
      <c r="E2416" s="426"/>
      <c r="F2416" s="426"/>
      <c r="G2416" s="426"/>
      <c r="H2416" s="426"/>
      <c r="I2416" s="426"/>
    </row>
    <row r="2417" spans="3:9" s="9" customFormat="1">
      <c r="C2417" s="426"/>
      <c r="D2417" s="426"/>
      <c r="E2417" s="426"/>
      <c r="F2417" s="426"/>
      <c r="G2417" s="426"/>
      <c r="H2417" s="426"/>
      <c r="I2417" s="426"/>
    </row>
    <row r="2418" spans="3:9" s="9" customFormat="1">
      <c r="C2418" s="426"/>
      <c r="D2418" s="426"/>
      <c r="E2418" s="426"/>
      <c r="F2418" s="426"/>
      <c r="G2418" s="426"/>
      <c r="H2418" s="426"/>
      <c r="I2418" s="426"/>
    </row>
    <row r="2419" spans="3:9" s="9" customFormat="1">
      <c r="C2419" s="426"/>
      <c r="D2419" s="426"/>
      <c r="E2419" s="426"/>
      <c r="F2419" s="426"/>
      <c r="G2419" s="426"/>
      <c r="H2419" s="426"/>
      <c r="I2419" s="426"/>
    </row>
    <row r="2420" spans="3:9" s="9" customFormat="1">
      <c r="C2420" s="426"/>
      <c r="D2420" s="426"/>
      <c r="E2420" s="426"/>
      <c r="F2420" s="426"/>
      <c r="G2420" s="426"/>
      <c r="H2420" s="426"/>
      <c r="I2420" s="426"/>
    </row>
    <row r="2421" spans="3:9" s="9" customFormat="1">
      <c r="C2421" s="426"/>
      <c r="D2421" s="426"/>
      <c r="E2421" s="426"/>
      <c r="F2421" s="426"/>
      <c r="G2421" s="426"/>
      <c r="H2421" s="426"/>
      <c r="I2421" s="426"/>
    </row>
    <row r="2422" spans="3:9" s="9" customFormat="1">
      <c r="C2422" s="426"/>
      <c r="D2422" s="426"/>
      <c r="E2422" s="426"/>
      <c r="F2422" s="426"/>
      <c r="G2422" s="426"/>
      <c r="H2422" s="426"/>
      <c r="I2422" s="426"/>
    </row>
    <row r="2423" spans="3:9" s="9" customFormat="1">
      <c r="C2423" s="426"/>
      <c r="D2423" s="426"/>
      <c r="E2423" s="426"/>
      <c r="F2423" s="426"/>
      <c r="G2423" s="426"/>
      <c r="H2423" s="426"/>
      <c r="I2423" s="426"/>
    </row>
    <row r="2424" spans="3:9" s="9" customFormat="1">
      <c r="C2424" s="426"/>
      <c r="D2424" s="426"/>
      <c r="E2424" s="426"/>
      <c r="F2424" s="426"/>
      <c r="G2424" s="426"/>
      <c r="H2424" s="426"/>
      <c r="I2424" s="426"/>
    </row>
    <row r="2425" spans="3:9" s="9" customFormat="1">
      <c r="C2425" s="426"/>
      <c r="D2425" s="426"/>
      <c r="E2425" s="426"/>
      <c r="F2425" s="426"/>
      <c r="G2425" s="426"/>
      <c r="H2425" s="426"/>
      <c r="I2425" s="426"/>
    </row>
    <row r="2426" spans="3:9" s="9" customFormat="1">
      <c r="C2426" s="426"/>
      <c r="D2426" s="426"/>
      <c r="E2426" s="426"/>
      <c r="F2426" s="426"/>
      <c r="G2426" s="426"/>
      <c r="H2426" s="426"/>
      <c r="I2426" s="426"/>
    </row>
    <row r="2427" spans="3:9" s="9" customFormat="1">
      <c r="C2427" s="426"/>
      <c r="D2427" s="426"/>
      <c r="E2427" s="426"/>
      <c r="F2427" s="426"/>
      <c r="G2427" s="426"/>
      <c r="H2427" s="426"/>
      <c r="I2427" s="426"/>
    </row>
    <row r="2428" spans="3:9" s="9" customFormat="1">
      <c r="C2428" s="426"/>
      <c r="D2428" s="426"/>
      <c r="E2428" s="426"/>
      <c r="F2428" s="426"/>
      <c r="G2428" s="426"/>
      <c r="H2428" s="426"/>
      <c r="I2428" s="426"/>
    </row>
    <row r="2429" spans="3:9" s="9" customFormat="1">
      <c r="C2429" s="426"/>
      <c r="D2429" s="426"/>
      <c r="E2429" s="426"/>
      <c r="F2429" s="426"/>
      <c r="G2429" s="426"/>
      <c r="H2429" s="426"/>
      <c r="I2429" s="426"/>
    </row>
    <row r="2430" spans="3:9" s="9" customFormat="1">
      <c r="C2430" s="426"/>
      <c r="D2430" s="426"/>
      <c r="E2430" s="426"/>
      <c r="F2430" s="426"/>
      <c r="G2430" s="426"/>
      <c r="H2430" s="426"/>
      <c r="I2430" s="426"/>
    </row>
    <row r="2431" spans="3:9" s="9" customFormat="1">
      <c r="C2431" s="426"/>
      <c r="D2431" s="426"/>
      <c r="E2431" s="426"/>
      <c r="F2431" s="426"/>
      <c r="G2431" s="426"/>
      <c r="H2431" s="426"/>
      <c r="I2431" s="426"/>
    </row>
    <row r="2432" spans="3:9" s="9" customFormat="1">
      <c r="C2432" s="426"/>
      <c r="D2432" s="426"/>
      <c r="E2432" s="426"/>
      <c r="F2432" s="426"/>
      <c r="G2432" s="426"/>
      <c r="H2432" s="426"/>
      <c r="I2432" s="426"/>
    </row>
    <row r="2433" spans="3:9" s="9" customFormat="1">
      <c r="C2433" s="426"/>
      <c r="D2433" s="426"/>
      <c r="E2433" s="426"/>
      <c r="F2433" s="426"/>
      <c r="G2433" s="426"/>
      <c r="H2433" s="426"/>
      <c r="I2433" s="426"/>
    </row>
    <row r="2434" spans="3:9" s="9" customFormat="1">
      <c r="C2434" s="426"/>
      <c r="D2434" s="426"/>
      <c r="E2434" s="426"/>
      <c r="F2434" s="426"/>
      <c r="G2434" s="426"/>
      <c r="H2434" s="426"/>
      <c r="I2434" s="426"/>
    </row>
    <row r="2435" spans="3:9" s="9" customFormat="1">
      <c r="C2435" s="426"/>
      <c r="D2435" s="426"/>
      <c r="E2435" s="426"/>
      <c r="F2435" s="426"/>
      <c r="G2435" s="426"/>
      <c r="H2435" s="426"/>
      <c r="I2435" s="426"/>
    </row>
    <row r="2436" spans="3:9" s="9" customFormat="1">
      <c r="C2436" s="426"/>
      <c r="D2436" s="426"/>
      <c r="E2436" s="426"/>
      <c r="F2436" s="426"/>
      <c r="G2436" s="426"/>
      <c r="H2436" s="426"/>
      <c r="I2436" s="426"/>
    </row>
    <row r="2437" spans="3:9" s="9" customFormat="1">
      <c r="C2437" s="426"/>
      <c r="D2437" s="426"/>
      <c r="E2437" s="426"/>
      <c r="F2437" s="426"/>
      <c r="G2437" s="426"/>
      <c r="H2437" s="426"/>
      <c r="I2437" s="426"/>
    </row>
    <row r="2438" spans="3:9" s="9" customFormat="1">
      <c r="C2438" s="426"/>
      <c r="D2438" s="426"/>
      <c r="E2438" s="426"/>
      <c r="F2438" s="426"/>
      <c r="G2438" s="426"/>
      <c r="H2438" s="426"/>
      <c r="I2438" s="426"/>
    </row>
    <row r="2439" spans="3:9" s="9" customFormat="1">
      <c r="C2439" s="426"/>
      <c r="D2439" s="426"/>
      <c r="E2439" s="426"/>
      <c r="F2439" s="426"/>
      <c r="G2439" s="426"/>
      <c r="H2439" s="426"/>
      <c r="I2439" s="426"/>
    </row>
    <row r="2440" spans="3:9" s="9" customFormat="1">
      <c r="C2440" s="426"/>
      <c r="D2440" s="426"/>
      <c r="E2440" s="426"/>
      <c r="F2440" s="426"/>
      <c r="G2440" s="426"/>
      <c r="H2440" s="426"/>
      <c r="I2440" s="426"/>
    </row>
    <row r="2441" spans="3:9" s="9" customFormat="1">
      <c r="C2441" s="426"/>
      <c r="D2441" s="426"/>
      <c r="E2441" s="426"/>
      <c r="F2441" s="426"/>
      <c r="G2441" s="426"/>
      <c r="H2441" s="426"/>
      <c r="I2441" s="426"/>
    </row>
    <row r="2442" spans="3:9" s="9" customFormat="1">
      <c r="C2442" s="426"/>
      <c r="D2442" s="426"/>
      <c r="E2442" s="426"/>
      <c r="F2442" s="426"/>
      <c r="G2442" s="426"/>
      <c r="H2442" s="426"/>
      <c r="I2442" s="426"/>
    </row>
    <row r="2443" spans="3:9" s="9" customFormat="1">
      <c r="C2443" s="426"/>
      <c r="D2443" s="426"/>
      <c r="E2443" s="426"/>
      <c r="F2443" s="426"/>
      <c r="G2443" s="426"/>
      <c r="H2443" s="426"/>
      <c r="I2443" s="426"/>
    </row>
    <row r="2444" spans="3:9" s="9" customFormat="1">
      <c r="C2444" s="426"/>
      <c r="D2444" s="426"/>
      <c r="E2444" s="426"/>
      <c r="F2444" s="426"/>
      <c r="G2444" s="426"/>
      <c r="H2444" s="426"/>
      <c r="I2444" s="426"/>
    </row>
    <row r="2445" spans="3:9" s="9" customFormat="1">
      <c r="C2445" s="426"/>
      <c r="D2445" s="426"/>
      <c r="E2445" s="426"/>
      <c r="F2445" s="426"/>
      <c r="G2445" s="426"/>
      <c r="H2445" s="426"/>
      <c r="I2445" s="426"/>
    </row>
    <row r="2446" spans="3:9" s="9" customFormat="1">
      <c r="C2446" s="426"/>
      <c r="D2446" s="426"/>
      <c r="E2446" s="426"/>
      <c r="F2446" s="426"/>
      <c r="G2446" s="426"/>
      <c r="H2446" s="426"/>
      <c r="I2446" s="426"/>
    </row>
    <row r="2447" spans="3:9" s="9" customFormat="1">
      <c r="C2447" s="426"/>
      <c r="D2447" s="426"/>
      <c r="E2447" s="426"/>
      <c r="F2447" s="426"/>
      <c r="G2447" s="426"/>
      <c r="H2447" s="426"/>
      <c r="I2447" s="426"/>
    </row>
    <row r="2448" spans="3:9" s="9" customFormat="1">
      <c r="C2448" s="426"/>
      <c r="D2448" s="426"/>
      <c r="E2448" s="426"/>
      <c r="F2448" s="426"/>
      <c r="G2448" s="426"/>
      <c r="H2448" s="426"/>
      <c r="I2448" s="426"/>
    </row>
    <row r="2449" spans="3:9" s="9" customFormat="1">
      <c r="C2449" s="426"/>
      <c r="D2449" s="426"/>
      <c r="E2449" s="426"/>
      <c r="F2449" s="426"/>
      <c r="G2449" s="426"/>
      <c r="H2449" s="426"/>
      <c r="I2449" s="426"/>
    </row>
    <row r="2450" spans="3:9" s="9" customFormat="1">
      <c r="C2450" s="426"/>
      <c r="D2450" s="426"/>
      <c r="E2450" s="426"/>
      <c r="F2450" s="426"/>
      <c r="G2450" s="426"/>
      <c r="H2450" s="426"/>
      <c r="I2450" s="426"/>
    </row>
    <row r="2451" spans="3:9" s="9" customFormat="1">
      <c r="C2451" s="426"/>
      <c r="D2451" s="426"/>
      <c r="E2451" s="426"/>
      <c r="F2451" s="426"/>
      <c r="G2451" s="426"/>
      <c r="H2451" s="426"/>
      <c r="I2451" s="426"/>
    </row>
    <row r="2452" spans="3:9" s="9" customFormat="1">
      <c r="C2452" s="426"/>
      <c r="D2452" s="426"/>
      <c r="E2452" s="426"/>
      <c r="F2452" s="426"/>
      <c r="G2452" s="426"/>
      <c r="H2452" s="426"/>
      <c r="I2452" s="426"/>
    </row>
    <row r="2453" spans="3:9" s="9" customFormat="1">
      <c r="C2453" s="426"/>
      <c r="D2453" s="426"/>
      <c r="E2453" s="426"/>
      <c r="F2453" s="426"/>
      <c r="G2453" s="426"/>
      <c r="H2453" s="426"/>
      <c r="I2453" s="426"/>
    </row>
    <row r="2454" spans="3:9" s="9" customFormat="1">
      <c r="C2454" s="426"/>
      <c r="D2454" s="426"/>
      <c r="E2454" s="426"/>
      <c r="F2454" s="426"/>
      <c r="G2454" s="426"/>
      <c r="H2454" s="426"/>
      <c r="I2454" s="426"/>
    </row>
    <row r="2455" spans="3:9" s="9" customFormat="1">
      <c r="C2455" s="426"/>
      <c r="D2455" s="426"/>
      <c r="E2455" s="426"/>
      <c r="F2455" s="426"/>
      <c r="G2455" s="426"/>
      <c r="H2455" s="426"/>
      <c r="I2455" s="426"/>
    </row>
    <row r="2456" spans="3:9" s="9" customFormat="1">
      <c r="C2456" s="426"/>
      <c r="D2456" s="426"/>
      <c r="E2456" s="426"/>
      <c r="F2456" s="426"/>
      <c r="G2456" s="426"/>
      <c r="H2456" s="426"/>
      <c r="I2456" s="426"/>
    </row>
    <row r="2457" spans="3:9" s="9" customFormat="1">
      <c r="C2457" s="426"/>
      <c r="D2457" s="426"/>
      <c r="E2457" s="426"/>
      <c r="F2457" s="426"/>
      <c r="G2457" s="426"/>
      <c r="H2457" s="426"/>
      <c r="I2457" s="426"/>
    </row>
    <row r="2458" spans="3:9" s="9" customFormat="1">
      <c r="C2458" s="426"/>
      <c r="D2458" s="426"/>
      <c r="E2458" s="426"/>
      <c r="F2458" s="426"/>
      <c r="G2458" s="426"/>
      <c r="H2458" s="426"/>
      <c r="I2458" s="426"/>
    </row>
    <row r="2459" spans="3:9" s="9" customFormat="1">
      <c r="C2459" s="426"/>
      <c r="D2459" s="426"/>
      <c r="E2459" s="426"/>
      <c r="F2459" s="426"/>
      <c r="G2459" s="426"/>
      <c r="H2459" s="426"/>
      <c r="I2459" s="426"/>
    </row>
    <row r="2460" spans="3:9" s="9" customFormat="1">
      <c r="C2460" s="426"/>
      <c r="D2460" s="426"/>
      <c r="E2460" s="426"/>
      <c r="F2460" s="426"/>
      <c r="G2460" s="426"/>
      <c r="H2460" s="426"/>
      <c r="I2460" s="426"/>
    </row>
    <row r="2461" spans="3:9" s="9" customFormat="1">
      <c r="C2461" s="426"/>
      <c r="D2461" s="426"/>
      <c r="E2461" s="426"/>
      <c r="F2461" s="426"/>
      <c r="G2461" s="426"/>
      <c r="H2461" s="426"/>
      <c r="I2461" s="426"/>
    </row>
    <row r="2462" spans="3:9" s="9" customFormat="1">
      <c r="C2462" s="426"/>
      <c r="D2462" s="426"/>
      <c r="E2462" s="426"/>
      <c r="F2462" s="426"/>
      <c r="G2462" s="426"/>
      <c r="H2462" s="426"/>
      <c r="I2462" s="426"/>
    </row>
    <row r="2463" spans="3:9" s="9" customFormat="1">
      <c r="C2463" s="426"/>
      <c r="D2463" s="426"/>
      <c r="E2463" s="426"/>
      <c r="F2463" s="426"/>
      <c r="G2463" s="426"/>
      <c r="H2463" s="426"/>
      <c r="I2463" s="426"/>
    </row>
    <row r="2464" spans="3:9" s="9" customFormat="1">
      <c r="C2464" s="426"/>
      <c r="D2464" s="426"/>
      <c r="E2464" s="426"/>
      <c r="F2464" s="426"/>
      <c r="G2464" s="426"/>
      <c r="H2464" s="426"/>
      <c r="I2464" s="426"/>
    </row>
    <row r="2465" spans="3:9" s="9" customFormat="1">
      <c r="C2465" s="426"/>
      <c r="D2465" s="426"/>
      <c r="E2465" s="426"/>
      <c r="F2465" s="426"/>
      <c r="G2465" s="426"/>
      <c r="H2465" s="426"/>
      <c r="I2465" s="426"/>
    </row>
    <row r="2466" spans="3:9" s="9" customFormat="1">
      <c r="C2466" s="426"/>
      <c r="D2466" s="426"/>
      <c r="E2466" s="426"/>
      <c r="F2466" s="426"/>
      <c r="G2466" s="426"/>
      <c r="H2466" s="426"/>
      <c r="I2466" s="426"/>
    </row>
    <row r="2467" spans="3:9" s="9" customFormat="1">
      <c r="C2467" s="426"/>
      <c r="D2467" s="426"/>
      <c r="E2467" s="426"/>
      <c r="F2467" s="426"/>
      <c r="G2467" s="426"/>
      <c r="H2467" s="426"/>
      <c r="I2467" s="426"/>
    </row>
    <row r="2468" spans="3:9" s="9" customFormat="1">
      <c r="C2468" s="426"/>
      <c r="D2468" s="426"/>
      <c r="E2468" s="426"/>
      <c r="F2468" s="426"/>
      <c r="G2468" s="426"/>
      <c r="H2468" s="426"/>
      <c r="I2468" s="426"/>
    </row>
    <row r="2469" spans="3:9" s="9" customFormat="1">
      <c r="C2469" s="426"/>
      <c r="D2469" s="426"/>
      <c r="E2469" s="426"/>
      <c r="F2469" s="426"/>
      <c r="G2469" s="426"/>
      <c r="H2469" s="426"/>
      <c r="I2469" s="426"/>
    </row>
    <row r="2470" spans="3:9" s="9" customFormat="1">
      <c r="C2470" s="426"/>
      <c r="D2470" s="426"/>
      <c r="E2470" s="426"/>
      <c r="F2470" s="426"/>
      <c r="G2470" s="426"/>
      <c r="H2470" s="426"/>
      <c r="I2470" s="426"/>
    </row>
    <row r="2471" spans="3:9" s="9" customFormat="1">
      <c r="C2471" s="426"/>
      <c r="D2471" s="426"/>
      <c r="E2471" s="426"/>
      <c r="F2471" s="426"/>
      <c r="G2471" s="426"/>
      <c r="H2471" s="426"/>
      <c r="I2471" s="426"/>
    </row>
    <row r="2472" spans="3:9" s="9" customFormat="1">
      <c r="C2472" s="426"/>
      <c r="D2472" s="426"/>
      <c r="E2472" s="426"/>
      <c r="F2472" s="426"/>
      <c r="G2472" s="426"/>
      <c r="H2472" s="426"/>
      <c r="I2472" s="426"/>
    </row>
    <row r="2473" spans="3:9" s="9" customFormat="1">
      <c r="C2473" s="426"/>
      <c r="D2473" s="426"/>
      <c r="E2473" s="426"/>
      <c r="F2473" s="426"/>
      <c r="G2473" s="426"/>
      <c r="H2473" s="426"/>
      <c r="I2473" s="426"/>
    </row>
    <row r="2474" spans="3:9" s="9" customFormat="1">
      <c r="C2474" s="426"/>
      <c r="D2474" s="426"/>
      <c r="E2474" s="426"/>
      <c r="F2474" s="426"/>
      <c r="G2474" s="426"/>
      <c r="H2474" s="426"/>
      <c r="I2474" s="426"/>
    </row>
    <row r="2475" spans="3:9" s="9" customFormat="1">
      <c r="C2475" s="426"/>
      <c r="D2475" s="426"/>
      <c r="E2475" s="426"/>
      <c r="F2475" s="426"/>
      <c r="G2475" s="426"/>
      <c r="H2475" s="426"/>
      <c r="I2475" s="426"/>
    </row>
    <row r="2476" spans="3:9" s="9" customFormat="1">
      <c r="C2476" s="426"/>
      <c r="D2476" s="426"/>
      <c r="E2476" s="426"/>
      <c r="F2476" s="426"/>
      <c r="G2476" s="426"/>
      <c r="H2476" s="426"/>
      <c r="I2476" s="426"/>
    </row>
    <row r="2477" spans="3:9" s="9" customFormat="1">
      <c r="C2477" s="426"/>
      <c r="D2477" s="426"/>
      <c r="E2477" s="426"/>
      <c r="F2477" s="426"/>
      <c r="G2477" s="426"/>
      <c r="H2477" s="426"/>
      <c r="I2477" s="426"/>
    </row>
    <row r="2478" spans="3:9" s="9" customFormat="1">
      <c r="C2478" s="426"/>
      <c r="D2478" s="426"/>
      <c r="E2478" s="426"/>
      <c r="F2478" s="426"/>
      <c r="G2478" s="426"/>
      <c r="H2478" s="426"/>
      <c r="I2478" s="426"/>
    </row>
    <row r="2479" spans="3:9" s="9" customFormat="1">
      <c r="C2479" s="426"/>
      <c r="D2479" s="426"/>
      <c r="E2479" s="426"/>
      <c r="F2479" s="426"/>
      <c r="G2479" s="426"/>
      <c r="H2479" s="426"/>
      <c r="I2479" s="426"/>
    </row>
    <row r="2480" spans="3:9" s="9" customFormat="1">
      <c r="C2480" s="426"/>
      <c r="D2480" s="426"/>
      <c r="E2480" s="426"/>
      <c r="F2480" s="426"/>
      <c r="G2480" s="426"/>
      <c r="H2480" s="426"/>
      <c r="I2480" s="426"/>
    </row>
    <row r="2481" spans="3:9" s="9" customFormat="1">
      <c r="C2481" s="426"/>
      <c r="D2481" s="426"/>
      <c r="E2481" s="426"/>
      <c r="F2481" s="426"/>
      <c r="G2481" s="426"/>
      <c r="H2481" s="426"/>
      <c r="I2481" s="426"/>
    </row>
    <row r="2482" spans="3:9" s="9" customFormat="1">
      <c r="C2482" s="426"/>
      <c r="D2482" s="426"/>
      <c r="E2482" s="426"/>
      <c r="F2482" s="426"/>
      <c r="G2482" s="426"/>
      <c r="H2482" s="426"/>
      <c r="I2482" s="426"/>
    </row>
    <row r="2483" spans="3:9" s="9" customFormat="1">
      <c r="C2483" s="426"/>
      <c r="D2483" s="426"/>
      <c r="E2483" s="426"/>
      <c r="F2483" s="426"/>
      <c r="G2483" s="426"/>
      <c r="H2483" s="426"/>
      <c r="I2483" s="426"/>
    </row>
    <row r="2484" spans="3:9" s="9" customFormat="1">
      <c r="C2484" s="426"/>
      <c r="D2484" s="426"/>
      <c r="E2484" s="426"/>
      <c r="F2484" s="426"/>
      <c r="G2484" s="426"/>
      <c r="H2484" s="426"/>
      <c r="I2484" s="426"/>
    </row>
    <row r="2485" spans="3:9" s="9" customFormat="1">
      <c r="C2485" s="426"/>
      <c r="D2485" s="426"/>
      <c r="E2485" s="426"/>
      <c r="F2485" s="426"/>
      <c r="G2485" s="426"/>
      <c r="H2485" s="426"/>
      <c r="I2485" s="426"/>
    </row>
    <row r="2486" spans="3:9" s="9" customFormat="1">
      <c r="C2486" s="426"/>
      <c r="D2486" s="426"/>
      <c r="E2486" s="426"/>
      <c r="F2486" s="426"/>
      <c r="G2486" s="426"/>
      <c r="H2486" s="426"/>
      <c r="I2486" s="426"/>
    </row>
    <row r="2487" spans="3:9" s="9" customFormat="1">
      <c r="C2487" s="426"/>
      <c r="D2487" s="426"/>
      <c r="E2487" s="426"/>
      <c r="F2487" s="426"/>
      <c r="G2487" s="426"/>
      <c r="H2487" s="426"/>
      <c r="I2487" s="426"/>
    </row>
    <row r="2488" spans="3:9" s="9" customFormat="1">
      <c r="C2488" s="426"/>
      <c r="D2488" s="426"/>
      <c r="E2488" s="426"/>
      <c r="F2488" s="426"/>
      <c r="G2488" s="426"/>
      <c r="H2488" s="426"/>
      <c r="I2488" s="426"/>
    </row>
    <row r="2489" spans="3:9" s="9" customFormat="1">
      <c r="C2489" s="426"/>
      <c r="D2489" s="426"/>
      <c r="E2489" s="426"/>
      <c r="F2489" s="426"/>
      <c r="G2489" s="426"/>
      <c r="H2489" s="426"/>
      <c r="I2489" s="426"/>
    </row>
    <row r="2490" spans="3:9" s="9" customFormat="1">
      <c r="C2490" s="426"/>
      <c r="D2490" s="426"/>
      <c r="E2490" s="426"/>
      <c r="F2490" s="426"/>
      <c r="G2490" s="426"/>
      <c r="H2490" s="426"/>
      <c r="I2490" s="426"/>
    </row>
    <row r="2491" spans="3:9" s="9" customFormat="1">
      <c r="C2491" s="426"/>
      <c r="D2491" s="426"/>
      <c r="E2491" s="426"/>
      <c r="F2491" s="426"/>
      <c r="G2491" s="426"/>
      <c r="H2491" s="426"/>
      <c r="I2491" s="426"/>
    </row>
    <row r="2492" spans="3:9" s="9" customFormat="1">
      <c r="C2492" s="426"/>
      <c r="D2492" s="426"/>
      <c r="E2492" s="426"/>
      <c r="F2492" s="426"/>
      <c r="G2492" s="426"/>
      <c r="H2492" s="426"/>
      <c r="I2492" s="426"/>
    </row>
    <row r="2493" spans="3:9" s="9" customFormat="1">
      <c r="C2493" s="426"/>
      <c r="D2493" s="426"/>
      <c r="E2493" s="426"/>
      <c r="F2493" s="426"/>
      <c r="G2493" s="426"/>
      <c r="H2493" s="426"/>
      <c r="I2493" s="426"/>
    </row>
    <row r="2494" spans="3:9" s="9" customFormat="1">
      <c r="C2494" s="426"/>
      <c r="D2494" s="426"/>
      <c r="E2494" s="426"/>
      <c r="F2494" s="426"/>
      <c r="G2494" s="426"/>
      <c r="H2494" s="426"/>
      <c r="I2494" s="426"/>
    </row>
    <row r="2495" spans="3:9" s="9" customFormat="1">
      <c r="C2495" s="426"/>
      <c r="D2495" s="426"/>
      <c r="E2495" s="426"/>
      <c r="F2495" s="426"/>
      <c r="G2495" s="426"/>
      <c r="H2495" s="426"/>
      <c r="I2495" s="426"/>
    </row>
    <row r="2496" spans="3:9" s="9" customFormat="1">
      <c r="C2496" s="426"/>
      <c r="D2496" s="426"/>
      <c r="E2496" s="426"/>
      <c r="F2496" s="426"/>
      <c r="G2496" s="426"/>
      <c r="H2496" s="426"/>
      <c r="I2496" s="426"/>
    </row>
    <row r="2497" spans="3:9" s="9" customFormat="1">
      <c r="C2497" s="426"/>
      <c r="D2497" s="426"/>
      <c r="E2497" s="426"/>
      <c r="F2497" s="426"/>
      <c r="G2497" s="426"/>
      <c r="H2497" s="426"/>
      <c r="I2497" s="426"/>
    </row>
    <row r="2498" spans="3:9" s="9" customFormat="1">
      <c r="C2498" s="426"/>
      <c r="D2498" s="426"/>
      <c r="E2498" s="426"/>
      <c r="F2498" s="426"/>
      <c r="G2498" s="426"/>
      <c r="H2498" s="426"/>
      <c r="I2498" s="426"/>
    </row>
    <row r="2499" spans="3:9" s="9" customFormat="1">
      <c r="C2499" s="426"/>
      <c r="D2499" s="426"/>
      <c r="E2499" s="426"/>
      <c r="F2499" s="426"/>
      <c r="G2499" s="426"/>
      <c r="H2499" s="426"/>
      <c r="I2499" s="426"/>
    </row>
    <row r="2500" spans="3:9" s="9" customFormat="1">
      <c r="C2500" s="426"/>
      <c r="D2500" s="426"/>
      <c r="E2500" s="426"/>
      <c r="F2500" s="426"/>
      <c r="G2500" s="426"/>
      <c r="H2500" s="426"/>
      <c r="I2500" s="426"/>
    </row>
    <row r="2501" spans="3:9" s="9" customFormat="1">
      <c r="C2501" s="426"/>
      <c r="D2501" s="426"/>
      <c r="E2501" s="426"/>
      <c r="F2501" s="426"/>
      <c r="G2501" s="426"/>
      <c r="H2501" s="426"/>
      <c r="I2501" s="426"/>
    </row>
    <row r="2502" spans="3:9" s="9" customFormat="1">
      <c r="C2502" s="426"/>
      <c r="D2502" s="426"/>
      <c r="E2502" s="426"/>
      <c r="F2502" s="426"/>
      <c r="G2502" s="426"/>
      <c r="H2502" s="426"/>
      <c r="I2502" s="426"/>
    </row>
    <row r="2503" spans="3:9" s="9" customFormat="1">
      <c r="C2503" s="426"/>
      <c r="D2503" s="426"/>
      <c r="E2503" s="426"/>
      <c r="F2503" s="426"/>
      <c r="G2503" s="426"/>
      <c r="H2503" s="426"/>
      <c r="I2503" s="426"/>
    </row>
    <row r="2504" spans="3:9" s="9" customFormat="1">
      <c r="C2504" s="426"/>
      <c r="D2504" s="426"/>
      <c r="E2504" s="426"/>
      <c r="F2504" s="426"/>
      <c r="G2504" s="426"/>
      <c r="H2504" s="426"/>
      <c r="I2504" s="426"/>
    </row>
    <row r="2505" spans="3:9" s="9" customFormat="1">
      <c r="C2505" s="426"/>
      <c r="D2505" s="426"/>
      <c r="E2505" s="426"/>
      <c r="F2505" s="426"/>
      <c r="G2505" s="426"/>
      <c r="H2505" s="426"/>
      <c r="I2505" s="426"/>
    </row>
    <row r="2506" spans="3:9" s="9" customFormat="1">
      <c r="C2506" s="426"/>
      <c r="D2506" s="426"/>
      <c r="E2506" s="426"/>
      <c r="F2506" s="426"/>
      <c r="G2506" s="426"/>
      <c r="H2506" s="426"/>
      <c r="I2506" s="426"/>
    </row>
    <row r="2507" spans="3:9" s="9" customFormat="1">
      <c r="C2507" s="426"/>
      <c r="D2507" s="426"/>
      <c r="E2507" s="426"/>
      <c r="F2507" s="426"/>
      <c r="G2507" s="426"/>
      <c r="H2507" s="426"/>
      <c r="I2507" s="426"/>
    </row>
    <row r="2508" spans="3:9" s="9" customFormat="1">
      <c r="C2508" s="426"/>
      <c r="D2508" s="426"/>
      <c r="E2508" s="426"/>
      <c r="F2508" s="426"/>
      <c r="G2508" s="426"/>
      <c r="H2508" s="426"/>
      <c r="I2508" s="426"/>
    </row>
    <row r="2509" spans="3:9" s="9" customFormat="1">
      <c r="C2509" s="426"/>
      <c r="D2509" s="426"/>
      <c r="E2509" s="426"/>
      <c r="F2509" s="426"/>
      <c r="G2509" s="426"/>
      <c r="H2509" s="426"/>
      <c r="I2509" s="426"/>
    </row>
    <row r="2510" spans="3:9" s="9" customFormat="1">
      <c r="C2510" s="426"/>
      <c r="D2510" s="426"/>
      <c r="E2510" s="426"/>
      <c r="F2510" s="426"/>
      <c r="G2510" s="426"/>
      <c r="H2510" s="426"/>
      <c r="I2510" s="426"/>
    </row>
    <row r="2511" spans="3:9" s="9" customFormat="1">
      <c r="C2511" s="426"/>
      <c r="D2511" s="426"/>
      <c r="E2511" s="426"/>
      <c r="F2511" s="426"/>
      <c r="G2511" s="426"/>
      <c r="H2511" s="426"/>
      <c r="I2511" s="426"/>
    </row>
    <row r="2512" spans="3:9" s="9" customFormat="1">
      <c r="C2512" s="426"/>
      <c r="D2512" s="426"/>
      <c r="E2512" s="426"/>
      <c r="F2512" s="426"/>
      <c r="G2512" s="426"/>
      <c r="H2512" s="426"/>
      <c r="I2512" s="426"/>
    </row>
    <row r="2513" spans="3:9" s="9" customFormat="1">
      <c r="C2513" s="426"/>
      <c r="D2513" s="426"/>
      <c r="E2513" s="426"/>
      <c r="F2513" s="426"/>
      <c r="G2513" s="426"/>
      <c r="H2513" s="426"/>
      <c r="I2513" s="426"/>
    </row>
    <row r="2514" spans="3:9" s="9" customFormat="1">
      <c r="C2514" s="426"/>
      <c r="D2514" s="426"/>
      <c r="E2514" s="426"/>
      <c r="F2514" s="426"/>
      <c r="G2514" s="426"/>
      <c r="H2514" s="426"/>
      <c r="I2514" s="426"/>
    </row>
    <row r="2515" spans="3:9" s="9" customFormat="1">
      <c r="C2515" s="426"/>
      <c r="D2515" s="426"/>
      <c r="E2515" s="426"/>
      <c r="F2515" s="426"/>
      <c r="G2515" s="426"/>
      <c r="H2515" s="426"/>
      <c r="I2515" s="426"/>
    </row>
    <row r="2516" spans="3:9" s="9" customFormat="1">
      <c r="C2516" s="426"/>
      <c r="D2516" s="426"/>
      <c r="E2516" s="426"/>
      <c r="F2516" s="426"/>
      <c r="G2516" s="426"/>
      <c r="H2516" s="426"/>
      <c r="I2516" s="426"/>
    </row>
    <row r="2517" spans="3:9" s="9" customFormat="1">
      <c r="C2517" s="426"/>
      <c r="D2517" s="426"/>
      <c r="E2517" s="426"/>
      <c r="F2517" s="426"/>
      <c r="G2517" s="426"/>
      <c r="H2517" s="426"/>
      <c r="I2517" s="426"/>
    </row>
    <row r="2518" spans="3:9" s="9" customFormat="1">
      <c r="C2518" s="426"/>
      <c r="D2518" s="426"/>
      <c r="E2518" s="426"/>
      <c r="F2518" s="426"/>
      <c r="G2518" s="426"/>
      <c r="H2518" s="426"/>
      <c r="I2518" s="426"/>
    </row>
    <row r="2519" spans="3:9" s="9" customFormat="1">
      <c r="C2519" s="426"/>
      <c r="D2519" s="426"/>
      <c r="E2519" s="426"/>
      <c r="F2519" s="426"/>
      <c r="G2519" s="426"/>
      <c r="H2519" s="426"/>
      <c r="I2519" s="426"/>
    </row>
    <row r="2520" spans="3:9" s="9" customFormat="1">
      <c r="C2520" s="426"/>
      <c r="D2520" s="426"/>
      <c r="E2520" s="426"/>
      <c r="F2520" s="426"/>
      <c r="G2520" s="426"/>
      <c r="H2520" s="426"/>
      <c r="I2520" s="426"/>
    </row>
    <row r="2521" spans="3:9" s="9" customFormat="1">
      <c r="C2521" s="426"/>
      <c r="D2521" s="426"/>
      <c r="E2521" s="426"/>
      <c r="F2521" s="426"/>
      <c r="G2521" s="426"/>
      <c r="H2521" s="426"/>
      <c r="I2521" s="426"/>
    </row>
    <row r="2522" spans="3:9" s="9" customFormat="1">
      <c r="C2522" s="426"/>
      <c r="D2522" s="426"/>
      <c r="E2522" s="426"/>
      <c r="F2522" s="426"/>
      <c r="G2522" s="426"/>
      <c r="H2522" s="426"/>
      <c r="I2522" s="426"/>
    </row>
    <row r="2523" spans="3:9" s="9" customFormat="1">
      <c r="C2523" s="426"/>
      <c r="D2523" s="426"/>
      <c r="E2523" s="426"/>
      <c r="F2523" s="426"/>
      <c r="G2523" s="426"/>
      <c r="H2523" s="426"/>
      <c r="I2523" s="426"/>
    </row>
    <row r="2524" spans="3:9" s="9" customFormat="1">
      <c r="C2524" s="426"/>
      <c r="D2524" s="426"/>
      <c r="E2524" s="426"/>
      <c r="F2524" s="426"/>
      <c r="G2524" s="426"/>
      <c r="H2524" s="426"/>
      <c r="I2524" s="426"/>
    </row>
    <row r="2525" spans="3:9" s="9" customFormat="1">
      <c r="C2525" s="426"/>
      <c r="D2525" s="426"/>
      <c r="E2525" s="426"/>
      <c r="F2525" s="426"/>
      <c r="G2525" s="426"/>
      <c r="H2525" s="426"/>
      <c r="I2525" s="426"/>
    </row>
    <row r="2526" spans="3:9" s="9" customFormat="1">
      <c r="C2526" s="426"/>
      <c r="D2526" s="426"/>
      <c r="E2526" s="426"/>
      <c r="F2526" s="426"/>
      <c r="G2526" s="426"/>
      <c r="H2526" s="426"/>
      <c r="I2526" s="426"/>
    </row>
    <row r="2527" spans="3:9" s="9" customFormat="1">
      <c r="C2527" s="426"/>
      <c r="D2527" s="426"/>
      <c r="E2527" s="426"/>
      <c r="F2527" s="426"/>
      <c r="G2527" s="426"/>
      <c r="H2527" s="426"/>
      <c r="I2527" s="426"/>
    </row>
    <row r="2528" spans="3:9" s="9" customFormat="1">
      <c r="C2528" s="426"/>
      <c r="D2528" s="426"/>
      <c r="E2528" s="426"/>
      <c r="F2528" s="426"/>
      <c r="G2528" s="426"/>
      <c r="H2528" s="426"/>
      <c r="I2528" s="426"/>
    </row>
    <row r="2529" spans="3:9" s="9" customFormat="1">
      <c r="C2529" s="426"/>
      <c r="D2529" s="426"/>
      <c r="E2529" s="426"/>
      <c r="F2529" s="426"/>
      <c r="G2529" s="426"/>
      <c r="H2529" s="426"/>
      <c r="I2529" s="426"/>
    </row>
    <row r="2530" spans="3:9" s="9" customFormat="1">
      <c r="C2530" s="426"/>
      <c r="D2530" s="426"/>
      <c r="E2530" s="426"/>
      <c r="F2530" s="426"/>
      <c r="G2530" s="426"/>
      <c r="H2530" s="426"/>
      <c r="I2530" s="426"/>
    </row>
    <row r="2531" spans="3:9" s="9" customFormat="1">
      <c r="C2531" s="426"/>
      <c r="D2531" s="426"/>
      <c r="E2531" s="426"/>
      <c r="F2531" s="426"/>
      <c r="G2531" s="426"/>
      <c r="H2531" s="426"/>
      <c r="I2531" s="426"/>
    </row>
    <row r="2532" spans="3:9" s="9" customFormat="1">
      <c r="C2532" s="426"/>
      <c r="D2532" s="426"/>
      <c r="E2532" s="426"/>
      <c r="F2532" s="426"/>
      <c r="G2532" s="426"/>
      <c r="H2532" s="426"/>
      <c r="I2532" s="426"/>
    </row>
    <row r="2533" spans="3:9" s="9" customFormat="1">
      <c r="C2533" s="426"/>
      <c r="D2533" s="426"/>
      <c r="E2533" s="426"/>
      <c r="F2533" s="426"/>
      <c r="G2533" s="426"/>
      <c r="H2533" s="426"/>
      <c r="I2533" s="426"/>
    </row>
    <row r="2534" spans="3:9" s="9" customFormat="1">
      <c r="C2534" s="426"/>
      <c r="D2534" s="426"/>
      <c r="E2534" s="426"/>
      <c r="F2534" s="426"/>
      <c r="G2534" s="426"/>
      <c r="H2534" s="426"/>
      <c r="I2534" s="426"/>
    </row>
    <row r="2535" spans="3:9" s="9" customFormat="1">
      <c r="C2535" s="426"/>
      <c r="D2535" s="426"/>
      <c r="E2535" s="426"/>
      <c r="F2535" s="426"/>
      <c r="G2535" s="426"/>
      <c r="H2535" s="426"/>
      <c r="I2535" s="426"/>
    </row>
    <row r="2536" spans="3:9" s="9" customFormat="1">
      <c r="C2536" s="426"/>
      <c r="D2536" s="426"/>
      <c r="E2536" s="426"/>
      <c r="F2536" s="426"/>
      <c r="G2536" s="426"/>
      <c r="H2536" s="426"/>
      <c r="I2536" s="426"/>
    </row>
    <row r="2537" spans="3:9" s="9" customFormat="1">
      <c r="C2537" s="426"/>
      <c r="D2537" s="426"/>
      <c r="E2537" s="426"/>
      <c r="F2537" s="426"/>
      <c r="G2537" s="426"/>
      <c r="H2537" s="426"/>
      <c r="I2537" s="426"/>
    </row>
    <row r="2538" spans="3:9" s="9" customFormat="1">
      <c r="C2538" s="426"/>
      <c r="D2538" s="426"/>
      <c r="E2538" s="426"/>
      <c r="F2538" s="426"/>
      <c r="G2538" s="426"/>
      <c r="H2538" s="426"/>
      <c r="I2538" s="426"/>
    </row>
    <row r="2539" spans="3:9" s="9" customFormat="1">
      <c r="C2539" s="426"/>
      <c r="D2539" s="426"/>
      <c r="E2539" s="426"/>
      <c r="F2539" s="426"/>
      <c r="G2539" s="426"/>
      <c r="H2539" s="426"/>
      <c r="I2539" s="426"/>
    </row>
    <row r="2540" spans="3:9" s="9" customFormat="1">
      <c r="C2540" s="426"/>
      <c r="D2540" s="426"/>
      <c r="E2540" s="426"/>
      <c r="F2540" s="426"/>
      <c r="G2540" s="426"/>
      <c r="H2540" s="426"/>
      <c r="I2540" s="426"/>
    </row>
    <row r="2541" spans="3:9" s="9" customFormat="1">
      <c r="C2541" s="426"/>
      <c r="D2541" s="426"/>
      <c r="E2541" s="426"/>
      <c r="F2541" s="426"/>
      <c r="G2541" s="426"/>
      <c r="H2541" s="426"/>
      <c r="I2541" s="426"/>
    </row>
    <row r="2542" spans="3:9" s="9" customFormat="1">
      <c r="C2542" s="426"/>
      <c r="D2542" s="426"/>
      <c r="E2542" s="426"/>
      <c r="F2542" s="426"/>
      <c r="G2542" s="426"/>
      <c r="H2542" s="426"/>
      <c r="I2542" s="426"/>
    </row>
    <row r="2543" spans="3:9" s="9" customFormat="1">
      <c r="C2543" s="426"/>
      <c r="D2543" s="426"/>
      <c r="E2543" s="426"/>
      <c r="F2543" s="426"/>
      <c r="G2543" s="426"/>
      <c r="H2543" s="426"/>
      <c r="I2543" s="426"/>
    </row>
    <row r="2544" spans="3:9" s="9" customFormat="1">
      <c r="C2544" s="426"/>
      <c r="D2544" s="426"/>
      <c r="E2544" s="426"/>
      <c r="F2544" s="426"/>
      <c r="G2544" s="426"/>
      <c r="H2544" s="426"/>
      <c r="I2544" s="426"/>
    </row>
    <row r="2545" spans="3:9" s="9" customFormat="1">
      <c r="C2545" s="426"/>
      <c r="D2545" s="426"/>
      <c r="E2545" s="426"/>
      <c r="F2545" s="426"/>
      <c r="G2545" s="426"/>
      <c r="H2545" s="426"/>
      <c r="I2545" s="426"/>
    </row>
    <row r="2546" spans="3:9" s="9" customFormat="1">
      <c r="C2546" s="426"/>
      <c r="D2546" s="426"/>
      <c r="E2546" s="426"/>
      <c r="F2546" s="426"/>
      <c r="G2546" s="426"/>
      <c r="H2546" s="426"/>
      <c r="I2546" s="426"/>
    </row>
    <row r="2547" spans="3:9" s="9" customFormat="1">
      <c r="C2547" s="426"/>
      <c r="D2547" s="426"/>
      <c r="E2547" s="426"/>
      <c r="F2547" s="426"/>
      <c r="G2547" s="426"/>
      <c r="H2547" s="426"/>
      <c r="I2547" s="426"/>
    </row>
    <row r="2548" spans="3:9" s="9" customFormat="1">
      <c r="C2548" s="426"/>
      <c r="D2548" s="426"/>
      <c r="E2548" s="426"/>
      <c r="F2548" s="426"/>
      <c r="G2548" s="426"/>
      <c r="H2548" s="426"/>
      <c r="I2548" s="426"/>
    </row>
    <row r="2549" spans="3:9" s="9" customFormat="1">
      <c r="C2549" s="426"/>
      <c r="D2549" s="426"/>
      <c r="E2549" s="426"/>
      <c r="F2549" s="426"/>
      <c r="G2549" s="426"/>
      <c r="H2549" s="426"/>
      <c r="I2549" s="426"/>
    </row>
    <row r="2550" spans="3:9" s="9" customFormat="1">
      <c r="C2550" s="426"/>
      <c r="D2550" s="426"/>
      <c r="E2550" s="426"/>
      <c r="F2550" s="426"/>
      <c r="G2550" s="426"/>
      <c r="H2550" s="426"/>
      <c r="I2550" s="426"/>
    </row>
    <row r="2551" spans="3:9" s="9" customFormat="1">
      <c r="C2551" s="426"/>
      <c r="D2551" s="426"/>
      <c r="E2551" s="426"/>
      <c r="F2551" s="426"/>
      <c r="G2551" s="426"/>
      <c r="H2551" s="426"/>
      <c r="I2551" s="426"/>
    </row>
    <row r="2552" spans="3:9" s="9" customFormat="1">
      <c r="C2552" s="426"/>
      <c r="D2552" s="426"/>
      <c r="E2552" s="426"/>
      <c r="F2552" s="426"/>
      <c r="G2552" s="426"/>
      <c r="H2552" s="426"/>
      <c r="I2552" s="426"/>
    </row>
    <row r="2553" spans="3:9" s="9" customFormat="1">
      <c r="C2553" s="426"/>
      <c r="D2553" s="426"/>
      <c r="E2553" s="426"/>
      <c r="F2553" s="426"/>
      <c r="G2553" s="426"/>
      <c r="H2553" s="426"/>
      <c r="I2553" s="426"/>
    </row>
    <row r="2554" spans="3:9" s="9" customFormat="1">
      <c r="C2554" s="426"/>
      <c r="D2554" s="426"/>
      <c r="E2554" s="426"/>
      <c r="F2554" s="426"/>
      <c r="G2554" s="426"/>
      <c r="H2554" s="426"/>
      <c r="I2554" s="426"/>
    </row>
    <row r="2555" spans="3:9" s="9" customFormat="1">
      <c r="C2555" s="426"/>
      <c r="D2555" s="426"/>
      <c r="E2555" s="426"/>
      <c r="F2555" s="426"/>
      <c r="G2555" s="426"/>
      <c r="H2555" s="426"/>
      <c r="I2555" s="426"/>
    </row>
    <row r="2556" spans="3:9" s="9" customFormat="1">
      <c r="C2556" s="426"/>
      <c r="D2556" s="426"/>
      <c r="E2556" s="426"/>
      <c r="F2556" s="426"/>
      <c r="G2556" s="426"/>
      <c r="H2556" s="426"/>
      <c r="I2556" s="426"/>
    </row>
    <row r="2557" spans="3:9" s="9" customFormat="1">
      <c r="C2557" s="426"/>
      <c r="D2557" s="426"/>
      <c r="E2557" s="426"/>
      <c r="F2557" s="426"/>
      <c r="G2557" s="426"/>
      <c r="H2557" s="426"/>
      <c r="I2557" s="426"/>
    </row>
    <row r="2558" spans="3:9" s="9" customFormat="1">
      <c r="C2558" s="426"/>
      <c r="D2558" s="426"/>
      <c r="E2558" s="426"/>
      <c r="F2558" s="426"/>
      <c r="G2558" s="426"/>
      <c r="H2558" s="426"/>
      <c r="I2558" s="426"/>
    </row>
    <row r="2559" spans="3:9" s="9" customFormat="1">
      <c r="C2559" s="426"/>
      <c r="D2559" s="426"/>
      <c r="E2559" s="426"/>
      <c r="F2559" s="426"/>
      <c r="G2559" s="426"/>
      <c r="H2559" s="426"/>
      <c r="I2559" s="426"/>
    </row>
    <row r="2560" spans="3:9" s="9" customFormat="1">
      <c r="C2560" s="426"/>
      <c r="D2560" s="426"/>
      <c r="E2560" s="426"/>
      <c r="F2560" s="426"/>
      <c r="G2560" s="426"/>
      <c r="H2560" s="426"/>
      <c r="I2560" s="426"/>
    </row>
    <row r="2561" spans="3:9" s="9" customFormat="1">
      <c r="C2561" s="426"/>
      <c r="D2561" s="426"/>
      <c r="E2561" s="426"/>
      <c r="F2561" s="426"/>
      <c r="G2561" s="426"/>
      <c r="H2561" s="426"/>
      <c r="I2561" s="426"/>
    </row>
    <row r="2562" spans="3:9" s="9" customFormat="1">
      <c r="C2562" s="426"/>
      <c r="D2562" s="426"/>
      <c r="E2562" s="426"/>
      <c r="F2562" s="426"/>
      <c r="G2562" s="426"/>
      <c r="H2562" s="426"/>
      <c r="I2562" s="426"/>
    </row>
    <row r="2563" spans="3:9" s="9" customFormat="1">
      <c r="C2563" s="426"/>
      <c r="D2563" s="426"/>
      <c r="E2563" s="426"/>
      <c r="F2563" s="426"/>
      <c r="G2563" s="426"/>
      <c r="H2563" s="426"/>
      <c r="I2563" s="426"/>
    </row>
    <row r="2564" spans="3:9" s="9" customFormat="1">
      <c r="C2564" s="426"/>
      <c r="D2564" s="426"/>
      <c r="E2564" s="426"/>
      <c r="F2564" s="426"/>
      <c r="G2564" s="426"/>
      <c r="H2564" s="426"/>
      <c r="I2564" s="426"/>
    </row>
    <row r="2565" spans="3:9" s="9" customFormat="1">
      <c r="C2565" s="426"/>
      <c r="D2565" s="426"/>
      <c r="E2565" s="426"/>
      <c r="F2565" s="426"/>
      <c r="G2565" s="426"/>
      <c r="H2565" s="426"/>
      <c r="I2565" s="426"/>
    </row>
    <row r="2566" spans="3:9" s="9" customFormat="1">
      <c r="C2566" s="426"/>
      <c r="D2566" s="426"/>
      <c r="E2566" s="426"/>
      <c r="F2566" s="426"/>
      <c r="G2566" s="426"/>
      <c r="H2566" s="426"/>
      <c r="I2566" s="426"/>
    </row>
    <row r="2567" spans="3:9" s="9" customFormat="1">
      <c r="C2567" s="426"/>
      <c r="D2567" s="426"/>
      <c r="E2567" s="426"/>
      <c r="F2567" s="426"/>
      <c r="G2567" s="426"/>
      <c r="H2567" s="426"/>
      <c r="I2567" s="426"/>
    </row>
    <row r="2568" spans="3:9" s="9" customFormat="1">
      <c r="C2568" s="426"/>
      <c r="D2568" s="426"/>
      <c r="E2568" s="426"/>
      <c r="F2568" s="426"/>
      <c r="G2568" s="426"/>
      <c r="H2568" s="426"/>
      <c r="I2568" s="426"/>
    </row>
    <row r="2569" spans="3:9" s="9" customFormat="1">
      <c r="C2569" s="426"/>
      <c r="D2569" s="426"/>
      <c r="E2569" s="426"/>
      <c r="F2569" s="426"/>
      <c r="G2569" s="426"/>
      <c r="H2569" s="426"/>
      <c r="I2569" s="426"/>
    </row>
    <row r="2570" spans="3:9" s="9" customFormat="1">
      <c r="C2570" s="426"/>
      <c r="D2570" s="426"/>
      <c r="E2570" s="426"/>
      <c r="F2570" s="426"/>
      <c r="G2570" s="426"/>
      <c r="H2570" s="426"/>
      <c r="I2570" s="426"/>
    </row>
    <row r="2571" spans="3:9" s="9" customFormat="1">
      <c r="C2571" s="426"/>
      <c r="D2571" s="426"/>
      <c r="E2571" s="426"/>
      <c r="F2571" s="426"/>
      <c r="G2571" s="426"/>
      <c r="H2571" s="426"/>
      <c r="I2571" s="426"/>
    </row>
    <row r="2572" spans="3:9" s="9" customFormat="1">
      <c r="C2572" s="426"/>
      <c r="D2572" s="426"/>
      <c r="E2572" s="426"/>
      <c r="F2572" s="426"/>
      <c r="G2572" s="426"/>
      <c r="H2572" s="426"/>
      <c r="I2572" s="426"/>
    </row>
    <row r="2573" spans="3:9" s="9" customFormat="1">
      <c r="C2573" s="426"/>
      <c r="D2573" s="426"/>
      <c r="E2573" s="426"/>
      <c r="F2573" s="426"/>
      <c r="G2573" s="426"/>
      <c r="H2573" s="426"/>
      <c r="I2573" s="426"/>
    </row>
    <row r="2574" spans="3:9" s="9" customFormat="1">
      <c r="C2574" s="426"/>
      <c r="D2574" s="426"/>
      <c r="E2574" s="426"/>
      <c r="F2574" s="426"/>
      <c r="G2574" s="426"/>
      <c r="H2574" s="426"/>
      <c r="I2574" s="426"/>
    </row>
    <row r="2575" spans="3:9" s="9" customFormat="1">
      <c r="C2575" s="426"/>
      <c r="D2575" s="426"/>
      <c r="E2575" s="426"/>
      <c r="F2575" s="426"/>
      <c r="G2575" s="426"/>
      <c r="H2575" s="426"/>
      <c r="I2575" s="426"/>
    </row>
    <row r="2576" spans="3:9" s="9" customFormat="1">
      <c r="C2576" s="426"/>
      <c r="D2576" s="426"/>
      <c r="E2576" s="426"/>
      <c r="F2576" s="426"/>
      <c r="G2576" s="426"/>
      <c r="H2576" s="426"/>
      <c r="I2576" s="426"/>
    </row>
    <row r="2577" spans="3:9" s="9" customFormat="1">
      <c r="C2577" s="426"/>
      <c r="D2577" s="426"/>
      <c r="E2577" s="426"/>
      <c r="F2577" s="426"/>
      <c r="G2577" s="426"/>
      <c r="H2577" s="426"/>
      <c r="I2577" s="426"/>
    </row>
    <row r="2578" spans="3:9" s="9" customFormat="1">
      <c r="C2578" s="426"/>
      <c r="D2578" s="426"/>
      <c r="E2578" s="426"/>
      <c r="F2578" s="426"/>
      <c r="G2578" s="426"/>
      <c r="H2578" s="426"/>
      <c r="I2578" s="426"/>
    </row>
    <row r="2579" spans="3:9" s="9" customFormat="1">
      <c r="C2579" s="426"/>
      <c r="D2579" s="426"/>
      <c r="E2579" s="426"/>
      <c r="F2579" s="426"/>
      <c r="G2579" s="426"/>
      <c r="H2579" s="426"/>
      <c r="I2579" s="426"/>
    </row>
    <row r="2580" spans="3:9" s="9" customFormat="1">
      <c r="C2580" s="426"/>
      <c r="D2580" s="426"/>
      <c r="E2580" s="426"/>
      <c r="F2580" s="426"/>
      <c r="G2580" s="426"/>
      <c r="H2580" s="426"/>
      <c r="I2580" s="426"/>
    </row>
    <row r="2581" spans="3:9" s="9" customFormat="1">
      <c r="C2581" s="426"/>
      <c r="D2581" s="426"/>
      <c r="E2581" s="426"/>
      <c r="F2581" s="426"/>
      <c r="G2581" s="426"/>
      <c r="H2581" s="426"/>
      <c r="I2581" s="426"/>
    </row>
    <row r="2582" spans="3:9" s="9" customFormat="1">
      <c r="C2582" s="426"/>
      <c r="D2582" s="426"/>
      <c r="E2582" s="426"/>
      <c r="F2582" s="426"/>
      <c r="G2582" s="426"/>
      <c r="H2582" s="426"/>
      <c r="I2582" s="426"/>
    </row>
    <row r="2583" spans="3:9" s="9" customFormat="1">
      <c r="C2583" s="426"/>
      <c r="D2583" s="426"/>
      <c r="E2583" s="426"/>
      <c r="F2583" s="426"/>
      <c r="G2583" s="426"/>
      <c r="H2583" s="426"/>
      <c r="I2583" s="426"/>
    </row>
    <row r="2584" spans="3:9" s="9" customFormat="1">
      <c r="C2584" s="426"/>
      <c r="D2584" s="426"/>
      <c r="E2584" s="426"/>
      <c r="F2584" s="426"/>
      <c r="G2584" s="426"/>
      <c r="H2584" s="426"/>
      <c r="I2584" s="426"/>
    </row>
    <row r="2585" spans="3:9" s="9" customFormat="1">
      <c r="C2585" s="426"/>
      <c r="D2585" s="426"/>
      <c r="E2585" s="426"/>
      <c r="F2585" s="426"/>
      <c r="G2585" s="426"/>
      <c r="H2585" s="426"/>
      <c r="I2585" s="426"/>
    </row>
    <row r="2586" spans="3:9" s="9" customFormat="1">
      <c r="C2586" s="426"/>
      <c r="D2586" s="426"/>
      <c r="E2586" s="426"/>
      <c r="F2586" s="426"/>
      <c r="G2586" s="426"/>
      <c r="H2586" s="426"/>
      <c r="I2586" s="426"/>
    </row>
    <row r="2587" spans="3:9" s="9" customFormat="1">
      <c r="C2587" s="426"/>
      <c r="D2587" s="426"/>
      <c r="E2587" s="426"/>
      <c r="F2587" s="426"/>
      <c r="G2587" s="426"/>
      <c r="H2587" s="426"/>
      <c r="I2587" s="426"/>
    </row>
    <row r="2588" spans="3:9" s="9" customFormat="1">
      <c r="C2588" s="426"/>
      <c r="D2588" s="426"/>
      <c r="E2588" s="426"/>
      <c r="F2588" s="426"/>
      <c r="G2588" s="426"/>
      <c r="H2588" s="426"/>
      <c r="I2588" s="426"/>
    </row>
    <row r="2589" spans="3:9" s="9" customFormat="1">
      <c r="C2589" s="426"/>
      <c r="D2589" s="426"/>
      <c r="E2589" s="426"/>
      <c r="F2589" s="426"/>
      <c r="G2589" s="426"/>
      <c r="H2589" s="426"/>
      <c r="I2589" s="426"/>
    </row>
    <row r="2590" spans="3:9" s="9" customFormat="1">
      <c r="C2590" s="426"/>
      <c r="D2590" s="426"/>
      <c r="E2590" s="426"/>
      <c r="F2590" s="426"/>
      <c r="G2590" s="426"/>
      <c r="H2590" s="426"/>
      <c r="I2590" s="426"/>
    </row>
    <row r="2591" spans="3:9" s="9" customFormat="1">
      <c r="C2591" s="426"/>
      <c r="D2591" s="426"/>
      <c r="E2591" s="426"/>
      <c r="F2591" s="426"/>
      <c r="G2591" s="426"/>
      <c r="H2591" s="426"/>
      <c r="I2591" s="426"/>
    </row>
    <row r="2592" spans="3:9" s="9" customFormat="1">
      <c r="C2592" s="426"/>
      <c r="D2592" s="426"/>
      <c r="E2592" s="426"/>
      <c r="F2592" s="426"/>
      <c r="G2592" s="426"/>
      <c r="H2592" s="426"/>
      <c r="I2592" s="426"/>
    </row>
    <row r="2593" spans="3:9" s="9" customFormat="1">
      <c r="C2593" s="426"/>
      <c r="D2593" s="426"/>
      <c r="E2593" s="426"/>
      <c r="F2593" s="426"/>
      <c r="G2593" s="426"/>
      <c r="H2593" s="426"/>
      <c r="I2593" s="426"/>
    </row>
    <row r="2594" spans="3:9" s="9" customFormat="1">
      <c r="C2594" s="426"/>
      <c r="D2594" s="426"/>
      <c r="E2594" s="426"/>
      <c r="F2594" s="426"/>
      <c r="G2594" s="426"/>
      <c r="H2594" s="426"/>
      <c r="I2594" s="426"/>
    </row>
    <row r="2595" spans="3:9" s="9" customFormat="1">
      <c r="C2595" s="426"/>
      <c r="D2595" s="426"/>
      <c r="E2595" s="426"/>
      <c r="F2595" s="426"/>
      <c r="G2595" s="426"/>
      <c r="H2595" s="426"/>
      <c r="I2595" s="426"/>
    </row>
    <row r="2596" spans="3:9" s="9" customFormat="1">
      <c r="C2596" s="426"/>
      <c r="D2596" s="426"/>
      <c r="E2596" s="426"/>
      <c r="F2596" s="426"/>
      <c r="G2596" s="426"/>
      <c r="H2596" s="426"/>
      <c r="I2596" s="426"/>
    </row>
    <row r="2597" spans="3:9" s="9" customFormat="1">
      <c r="C2597" s="426"/>
      <c r="D2597" s="426"/>
      <c r="E2597" s="426"/>
      <c r="F2597" s="426"/>
      <c r="G2597" s="426"/>
      <c r="H2597" s="426"/>
      <c r="I2597" s="426"/>
    </row>
    <row r="2598" spans="3:9" s="9" customFormat="1">
      <c r="C2598" s="426"/>
      <c r="D2598" s="426"/>
      <c r="E2598" s="426"/>
      <c r="F2598" s="426"/>
      <c r="G2598" s="426"/>
      <c r="H2598" s="426"/>
      <c r="I2598" s="426"/>
    </row>
    <row r="2599" spans="3:9" s="9" customFormat="1">
      <c r="C2599" s="426"/>
      <c r="D2599" s="426"/>
      <c r="E2599" s="426"/>
      <c r="F2599" s="426"/>
      <c r="G2599" s="426"/>
      <c r="H2599" s="426"/>
      <c r="I2599" s="426"/>
    </row>
    <row r="2600" spans="3:9" s="9" customFormat="1">
      <c r="C2600" s="426"/>
      <c r="D2600" s="426"/>
      <c r="E2600" s="426"/>
      <c r="F2600" s="426"/>
      <c r="G2600" s="426"/>
      <c r="H2600" s="426"/>
      <c r="I2600" s="426"/>
    </row>
    <row r="2601" spans="3:9" s="9" customFormat="1">
      <c r="C2601" s="426"/>
      <c r="D2601" s="426"/>
      <c r="E2601" s="426"/>
      <c r="F2601" s="426"/>
      <c r="G2601" s="426"/>
      <c r="H2601" s="426"/>
      <c r="I2601" s="426"/>
    </row>
    <row r="2602" spans="3:9" s="9" customFormat="1">
      <c r="C2602" s="426"/>
      <c r="D2602" s="426"/>
      <c r="E2602" s="426"/>
      <c r="F2602" s="426"/>
      <c r="G2602" s="426"/>
      <c r="H2602" s="426"/>
      <c r="I2602" s="426"/>
    </row>
    <row r="2603" spans="3:9" s="9" customFormat="1">
      <c r="C2603" s="426"/>
      <c r="D2603" s="426"/>
      <c r="E2603" s="426"/>
      <c r="F2603" s="426"/>
      <c r="G2603" s="426"/>
      <c r="H2603" s="426"/>
      <c r="I2603" s="426"/>
    </row>
    <row r="2604" spans="3:9" s="9" customFormat="1">
      <c r="C2604" s="426"/>
      <c r="D2604" s="426"/>
      <c r="E2604" s="426"/>
      <c r="F2604" s="426"/>
      <c r="G2604" s="426"/>
      <c r="H2604" s="426"/>
      <c r="I2604" s="426"/>
    </row>
    <row r="2605" spans="3:9" s="9" customFormat="1">
      <c r="C2605" s="426"/>
      <c r="D2605" s="426"/>
      <c r="E2605" s="426"/>
      <c r="F2605" s="426"/>
      <c r="G2605" s="426"/>
      <c r="H2605" s="426"/>
      <c r="I2605" s="426"/>
    </row>
    <row r="2606" spans="3:9" s="9" customFormat="1">
      <c r="C2606" s="426"/>
      <c r="D2606" s="426"/>
      <c r="E2606" s="426"/>
      <c r="F2606" s="426"/>
      <c r="G2606" s="426"/>
      <c r="H2606" s="426"/>
      <c r="I2606" s="426"/>
    </row>
    <row r="2607" spans="3:9" s="9" customFormat="1">
      <c r="C2607" s="426"/>
      <c r="D2607" s="426"/>
      <c r="E2607" s="426"/>
      <c r="F2607" s="426"/>
      <c r="G2607" s="426"/>
      <c r="H2607" s="426"/>
      <c r="I2607" s="426"/>
    </row>
    <row r="2608" spans="3:9" s="9" customFormat="1">
      <c r="C2608" s="426"/>
      <c r="D2608" s="426"/>
      <c r="E2608" s="426"/>
      <c r="F2608" s="426"/>
      <c r="G2608" s="426"/>
      <c r="H2608" s="426"/>
      <c r="I2608" s="426"/>
    </row>
    <row r="2609" spans="3:9" s="9" customFormat="1">
      <c r="C2609" s="426"/>
      <c r="D2609" s="426"/>
      <c r="E2609" s="426"/>
      <c r="F2609" s="426"/>
      <c r="G2609" s="426"/>
      <c r="H2609" s="426"/>
      <c r="I2609" s="426"/>
    </row>
    <row r="2610" spans="3:9" s="9" customFormat="1">
      <c r="C2610" s="426"/>
      <c r="D2610" s="426"/>
      <c r="E2610" s="426"/>
      <c r="F2610" s="426"/>
      <c r="G2610" s="426"/>
      <c r="H2610" s="426"/>
      <c r="I2610" s="426"/>
    </row>
    <row r="2611" spans="3:9" s="9" customFormat="1">
      <c r="C2611" s="426"/>
      <c r="D2611" s="426"/>
      <c r="E2611" s="426"/>
      <c r="F2611" s="426"/>
      <c r="G2611" s="426"/>
      <c r="H2611" s="426"/>
      <c r="I2611" s="426"/>
    </row>
    <row r="2612" spans="3:9" s="9" customFormat="1">
      <c r="C2612" s="426"/>
      <c r="D2612" s="426"/>
      <c r="E2612" s="426"/>
      <c r="F2612" s="426"/>
      <c r="G2612" s="426"/>
      <c r="H2612" s="426"/>
      <c r="I2612" s="426"/>
    </row>
    <row r="2613" spans="3:9" s="9" customFormat="1">
      <c r="C2613" s="426"/>
      <c r="D2613" s="426"/>
      <c r="E2613" s="426"/>
      <c r="F2613" s="426"/>
      <c r="G2613" s="426"/>
      <c r="H2613" s="426"/>
      <c r="I2613" s="426"/>
    </row>
    <row r="2614" spans="3:9" s="9" customFormat="1">
      <c r="C2614" s="426"/>
      <c r="D2614" s="426"/>
      <c r="E2614" s="426"/>
      <c r="F2614" s="426"/>
      <c r="G2614" s="426"/>
      <c r="H2614" s="426"/>
      <c r="I2614" s="426"/>
    </row>
    <row r="2615" spans="3:9" s="9" customFormat="1">
      <c r="C2615" s="426"/>
      <c r="D2615" s="426"/>
      <c r="E2615" s="426"/>
      <c r="F2615" s="426"/>
      <c r="G2615" s="426"/>
      <c r="H2615" s="426"/>
      <c r="I2615" s="426"/>
    </row>
    <row r="2616" spans="3:9" s="9" customFormat="1">
      <c r="C2616" s="426"/>
      <c r="D2616" s="426"/>
      <c r="E2616" s="426"/>
      <c r="F2616" s="426"/>
      <c r="G2616" s="426"/>
      <c r="H2616" s="426"/>
      <c r="I2616" s="426"/>
    </row>
    <row r="2617" spans="3:9" s="9" customFormat="1">
      <c r="C2617" s="426"/>
      <c r="D2617" s="426"/>
      <c r="E2617" s="426"/>
      <c r="F2617" s="426"/>
      <c r="G2617" s="426"/>
      <c r="H2617" s="426"/>
      <c r="I2617" s="426"/>
    </row>
    <row r="2618" spans="3:9" s="9" customFormat="1">
      <c r="C2618" s="426"/>
      <c r="D2618" s="426"/>
      <c r="E2618" s="426"/>
      <c r="F2618" s="426"/>
      <c r="G2618" s="426"/>
      <c r="H2618" s="426"/>
      <c r="I2618" s="426"/>
    </row>
    <row r="2619" spans="3:9" s="9" customFormat="1">
      <c r="C2619" s="426"/>
      <c r="D2619" s="426"/>
      <c r="E2619" s="426"/>
      <c r="F2619" s="426"/>
      <c r="G2619" s="426"/>
      <c r="H2619" s="426"/>
      <c r="I2619" s="426"/>
    </row>
    <row r="2620" spans="3:9" s="9" customFormat="1">
      <c r="C2620" s="426"/>
      <c r="D2620" s="426"/>
      <c r="E2620" s="426"/>
      <c r="F2620" s="426"/>
      <c r="G2620" s="426"/>
      <c r="H2620" s="426"/>
      <c r="I2620" s="426"/>
    </row>
    <row r="2621" spans="3:9" s="9" customFormat="1">
      <c r="C2621" s="426"/>
      <c r="D2621" s="426"/>
      <c r="E2621" s="426"/>
      <c r="F2621" s="426"/>
      <c r="G2621" s="426"/>
      <c r="H2621" s="426"/>
      <c r="I2621" s="426"/>
    </row>
    <row r="2622" spans="3:9" s="9" customFormat="1">
      <c r="C2622" s="426"/>
      <c r="D2622" s="426"/>
      <c r="E2622" s="426"/>
      <c r="F2622" s="426"/>
      <c r="G2622" s="426"/>
      <c r="H2622" s="426"/>
      <c r="I2622" s="426"/>
    </row>
    <row r="2623" spans="3:9" s="9" customFormat="1">
      <c r="C2623" s="426"/>
      <c r="D2623" s="426"/>
      <c r="E2623" s="426"/>
      <c r="F2623" s="426"/>
      <c r="G2623" s="426"/>
      <c r="H2623" s="426"/>
      <c r="I2623" s="426"/>
    </row>
    <row r="2624" spans="3:9" s="9" customFormat="1">
      <c r="C2624" s="426"/>
      <c r="D2624" s="426"/>
      <c r="E2624" s="426"/>
      <c r="F2624" s="426"/>
      <c r="G2624" s="426"/>
      <c r="H2624" s="426"/>
      <c r="I2624" s="426"/>
    </row>
    <row r="2625" spans="3:9" s="9" customFormat="1">
      <c r="C2625" s="426"/>
      <c r="D2625" s="426"/>
      <c r="E2625" s="426"/>
      <c r="F2625" s="426"/>
      <c r="G2625" s="426"/>
      <c r="H2625" s="426"/>
      <c r="I2625" s="426"/>
    </row>
    <row r="2626" spans="3:9" s="9" customFormat="1">
      <c r="C2626" s="426"/>
      <c r="D2626" s="426"/>
      <c r="E2626" s="426"/>
      <c r="F2626" s="426"/>
      <c r="G2626" s="426"/>
      <c r="H2626" s="426"/>
      <c r="I2626" s="426"/>
    </row>
    <row r="2627" spans="3:9" s="9" customFormat="1">
      <c r="C2627" s="426"/>
      <c r="D2627" s="426"/>
      <c r="E2627" s="426"/>
      <c r="F2627" s="426"/>
      <c r="G2627" s="426"/>
      <c r="H2627" s="426"/>
      <c r="I2627" s="426"/>
    </row>
    <row r="2628" spans="3:9" s="9" customFormat="1">
      <c r="C2628" s="426"/>
      <c r="D2628" s="426"/>
      <c r="E2628" s="426"/>
      <c r="F2628" s="426"/>
      <c r="G2628" s="426"/>
      <c r="H2628" s="426"/>
      <c r="I2628" s="426"/>
    </row>
    <row r="2629" spans="3:9" s="9" customFormat="1">
      <c r="C2629" s="426"/>
      <c r="D2629" s="426"/>
      <c r="E2629" s="426"/>
      <c r="F2629" s="426"/>
      <c r="G2629" s="426"/>
      <c r="H2629" s="426"/>
      <c r="I2629" s="426"/>
    </row>
    <row r="2630" spans="3:9" s="9" customFormat="1">
      <c r="C2630" s="426"/>
      <c r="D2630" s="426"/>
      <c r="E2630" s="426"/>
      <c r="F2630" s="426"/>
      <c r="G2630" s="426"/>
      <c r="H2630" s="426"/>
      <c r="I2630" s="426"/>
    </row>
    <row r="2631" spans="3:9" s="9" customFormat="1">
      <c r="C2631" s="426"/>
      <c r="D2631" s="426"/>
      <c r="E2631" s="426"/>
      <c r="F2631" s="426"/>
      <c r="G2631" s="426"/>
      <c r="H2631" s="426"/>
      <c r="I2631" s="426"/>
    </row>
    <row r="2632" spans="3:9" s="9" customFormat="1">
      <c r="C2632" s="426"/>
      <c r="D2632" s="426"/>
      <c r="E2632" s="426"/>
      <c r="F2632" s="426"/>
      <c r="G2632" s="426"/>
      <c r="H2632" s="426"/>
      <c r="I2632" s="426"/>
    </row>
    <row r="2633" spans="3:9" s="9" customFormat="1">
      <c r="C2633" s="426"/>
      <c r="D2633" s="426"/>
      <c r="E2633" s="426"/>
      <c r="F2633" s="426"/>
      <c r="G2633" s="426"/>
      <c r="H2633" s="426"/>
      <c r="I2633" s="426"/>
    </row>
    <row r="2634" spans="3:9" s="9" customFormat="1">
      <c r="C2634" s="426"/>
      <c r="D2634" s="426"/>
      <c r="E2634" s="426"/>
      <c r="F2634" s="426"/>
      <c r="G2634" s="426"/>
      <c r="H2634" s="426"/>
      <c r="I2634" s="426"/>
    </row>
    <row r="2635" spans="3:9" s="9" customFormat="1">
      <c r="C2635" s="426"/>
      <c r="D2635" s="426"/>
      <c r="E2635" s="426"/>
      <c r="F2635" s="426"/>
      <c r="G2635" s="426"/>
      <c r="H2635" s="426"/>
      <c r="I2635" s="426"/>
    </row>
    <row r="2636" spans="3:9" s="9" customFormat="1">
      <c r="C2636" s="426"/>
      <c r="D2636" s="426"/>
      <c r="E2636" s="426"/>
      <c r="F2636" s="426"/>
      <c r="G2636" s="426"/>
      <c r="H2636" s="426"/>
      <c r="I2636" s="426"/>
    </row>
    <row r="2637" spans="3:9" s="9" customFormat="1">
      <c r="C2637" s="426"/>
      <c r="D2637" s="426"/>
      <c r="E2637" s="426"/>
      <c r="F2637" s="426"/>
      <c r="G2637" s="426"/>
      <c r="H2637" s="426"/>
      <c r="I2637" s="426"/>
    </row>
    <row r="2638" spans="3:9" s="9" customFormat="1">
      <c r="C2638" s="426"/>
      <c r="D2638" s="426"/>
      <c r="E2638" s="426"/>
      <c r="F2638" s="426"/>
      <c r="G2638" s="426"/>
      <c r="H2638" s="426"/>
      <c r="I2638" s="426"/>
    </row>
    <row r="2639" spans="3:9" s="9" customFormat="1">
      <c r="C2639" s="426"/>
      <c r="D2639" s="426"/>
      <c r="E2639" s="426"/>
      <c r="F2639" s="426"/>
      <c r="G2639" s="426"/>
      <c r="H2639" s="426"/>
      <c r="I2639" s="426"/>
    </row>
    <row r="2640" spans="3:9" s="9" customFormat="1">
      <c r="C2640" s="426"/>
      <c r="D2640" s="426"/>
      <c r="E2640" s="426"/>
      <c r="F2640" s="426"/>
      <c r="G2640" s="426"/>
      <c r="H2640" s="426"/>
      <c r="I2640" s="426"/>
    </row>
    <row r="2641" spans="3:9" s="9" customFormat="1">
      <c r="C2641" s="426"/>
      <c r="D2641" s="426"/>
      <c r="E2641" s="426"/>
      <c r="F2641" s="426"/>
      <c r="G2641" s="426"/>
      <c r="H2641" s="426"/>
      <c r="I2641" s="426"/>
    </row>
    <row r="2642" spans="3:9" s="9" customFormat="1">
      <c r="C2642" s="426"/>
      <c r="D2642" s="426"/>
      <c r="E2642" s="426"/>
      <c r="F2642" s="426"/>
      <c r="G2642" s="426"/>
      <c r="H2642" s="426"/>
      <c r="I2642" s="426"/>
    </row>
    <row r="2643" spans="3:9" s="9" customFormat="1">
      <c r="C2643" s="426"/>
      <c r="D2643" s="426"/>
      <c r="E2643" s="426"/>
      <c r="F2643" s="426"/>
      <c r="G2643" s="426"/>
      <c r="H2643" s="426"/>
      <c r="I2643" s="426"/>
    </row>
    <row r="2644" spans="3:9" s="9" customFormat="1">
      <c r="C2644" s="426"/>
      <c r="D2644" s="426"/>
      <c r="E2644" s="426"/>
      <c r="F2644" s="426"/>
      <c r="G2644" s="426"/>
      <c r="H2644" s="426"/>
      <c r="I2644" s="426"/>
    </row>
    <row r="2645" spans="3:9" s="9" customFormat="1">
      <c r="C2645" s="426"/>
      <c r="D2645" s="426"/>
      <c r="E2645" s="426"/>
      <c r="F2645" s="426"/>
      <c r="G2645" s="426"/>
      <c r="H2645" s="426"/>
      <c r="I2645" s="426"/>
    </row>
    <row r="2646" spans="3:9" s="9" customFormat="1">
      <c r="C2646" s="426"/>
      <c r="D2646" s="426"/>
      <c r="E2646" s="426"/>
      <c r="F2646" s="426"/>
      <c r="G2646" s="426"/>
      <c r="H2646" s="426"/>
      <c r="I2646" s="426"/>
    </row>
    <row r="2647" spans="3:9" s="9" customFormat="1">
      <c r="C2647" s="426"/>
      <c r="D2647" s="426"/>
      <c r="E2647" s="426"/>
      <c r="F2647" s="426"/>
      <c r="G2647" s="426"/>
      <c r="H2647" s="426"/>
      <c r="I2647" s="426"/>
    </row>
    <row r="2648" spans="3:9" s="9" customFormat="1">
      <c r="C2648" s="426"/>
      <c r="D2648" s="426"/>
      <c r="E2648" s="426"/>
      <c r="F2648" s="426"/>
      <c r="G2648" s="426"/>
      <c r="H2648" s="426"/>
      <c r="I2648" s="426"/>
    </row>
    <row r="2649" spans="3:9" s="9" customFormat="1">
      <c r="C2649" s="426"/>
      <c r="D2649" s="426"/>
      <c r="E2649" s="426"/>
      <c r="F2649" s="426"/>
      <c r="G2649" s="426"/>
      <c r="H2649" s="426"/>
      <c r="I2649" s="426"/>
    </row>
    <row r="2650" spans="3:9" s="9" customFormat="1">
      <c r="C2650" s="426"/>
      <c r="D2650" s="426"/>
      <c r="E2650" s="426"/>
      <c r="F2650" s="426"/>
      <c r="G2650" s="426"/>
      <c r="H2650" s="426"/>
      <c r="I2650" s="426"/>
    </row>
    <row r="2651" spans="3:9" s="9" customFormat="1">
      <c r="C2651" s="426"/>
      <c r="D2651" s="426"/>
      <c r="E2651" s="426"/>
      <c r="F2651" s="426"/>
      <c r="G2651" s="426"/>
      <c r="H2651" s="426"/>
      <c r="I2651" s="426"/>
    </row>
    <row r="2652" spans="3:9" s="9" customFormat="1">
      <c r="C2652" s="426"/>
      <c r="D2652" s="426"/>
      <c r="E2652" s="426"/>
      <c r="F2652" s="426"/>
      <c r="G2652" s="426"/>
      <c r="H2652" s="426"/>
      <c r="I2652" s="426"/>
    </row>
    <row r="2653" spans="3:9" s="9" customFormat="1">
      <c r="C2653" s="426"/>
      <c r="D2653" s="426"/>
      <c r="E2653" s="426"/>
      <c r="F2653" s="426"/>
      <c r="G2653" s="426"/>
      <c r="H2653" s="426"/>
      <c r="I2653" s="426"/>
    </row>
    <row r="2654" spans="3:9" s="9" customFormat="1">
      <c r="C2654" s="426"/>
      <c r="D2654" s="426"/>
      <c r="E2654" s="426"/>
      <c r="F2654" s="426"/>
      <c r="G2654" s="426"/>
      <c r="H2654" s="426"/>
      <c r="I2654" s="426"/>
    </row>
    <row r="2655" spans="3:9" s="9" customFormat="1">
      <c r="C2655" s="426"/>
      <c r="D2655" s="426"/>
      <c r="E2655" s="426"/>
      <c r="F2655" s="426"/>
      <c r="G2655" s="426"/>
      <c r="H2655" s="426"/>
      <c r="I2655" s="426"/>
    </row>
    <row r="2656" spans="3:9" s="9" customFormat="1">
      <c r="C2656" s="426"/>
      <c r="D2656" s="426"/>
      <c r="E2656" s="426"/>
      <c r="F2656" s="426"/>
      <c r="G2656" s="426"/>
      <c r="H2656" s="426"/>
      <c r="I2656" s="426"/>
    </row>
    <row r="2657" spans="3:9" s="9" customFormat="1">
      <c r="C2657" s="426"/>
      <c r="D2657" s="426"/>
      <c r="E2657" s="426"/>
      <c r="F2657" s="426"/>
      <c r="G2657" s="426"/>
      <c r="H2657" s="426"/>
      <c r="I2657" s="426"/>
    </row>
    <row r="2658" spans="3:9" s="9" customFormat="1">
      <c r="C2658" s="426"/>
      <c r="D2658" s="426"/>
      <c r="E2658" s="426"/>
      <c r="F2658" s="426"/>
      <c r="G2658" s="426"/>
      <c r="H2658" s="426"/>
      <c r="I2658" s="426"/>
    </row>
    <row r="2659" spans="3:9" s="9" customFormat="1">
      <c r="C2659" s="426"/>
      <c r="D2659" s="426"/>
      <c r="E2659" s="426"/>
      <c r="F2659" s="426"/>
      <c r="G2659" s="426"/>
      <c r="H2659" s="426"/>
      <c r="I2659" s="426"/>
    </row>
    <row r="2660" spans="3:9" s="9" customFormat="1">
      <c r="C2660" s="426"/>
      <c r="D2660" s="426"/>
      <c r="E2660" s="426"/>
      <c r="F2660" s="426"/>
      <c r="G2660" s="426"/>
      <c r="H2660" s="426"/>
      <c r="I2660" s="426"/>
    </row>
    <row r="2661" spans="3:9" s="9" customFormat="1">
      <c r="C2661" s="426"/>
      <c r="D2661" s="426"/>
      <c r="E2661" s="426"/>
      <c r="F2661" s="426"/>
      <c r="G2661" s="426"/>
      <c r="H2661" s="426"/>
      <c r="I2661" s="426"/>
    </row>
    <row r="2662" spans="3:9" s="9" customFormat="1">
      <c r="C2662" s="426"/>
      <c r="D2662" s="426"/>
      <c r="E2662" s="426"/>
      <c r="F2662" s="426"/>
      <c r="G2662" s="426"/>
      <c r="H2662" s="426"/>
      <c r="I2662" s="426"/>
    </row>
    <row r="2663" spans="3:9" s="9" customFormat="1">
      <c r="C2663" s="426"/>
      <c r="D2663" s="426"/>
      <c r="E2663" s="426"/>
      <c r="F2663" s="426"/>
      <c r="G2663" s="426"/>
      <c r="H2663" s="426"/>
      <c r="I2663" s="426"/>
    </row>
    <row r="2664" spans="3:9" s="9" customFormat="1">
      <c r="C2664" s="426"/>
      <c r="D2664" s="426"/>
      <c r="E2664" s="426"/>
      <c r="F2664" s="426"/>
      <c r="G2664" s="426"/>
      <c r="H2664" s="426"/>
      <c r="I2664" s="426"/>
    </row>
    <row r="2665" spans="3:9" s="9" customFormat="1">
      <c r="C2665" s="426"/>
      <c r="D2665" s="426"/>
      <c r="E2665" s="426"/>
      <c r="F2665" s="426"/>
      <c r="G2665" s="426"/>
      <c r="H2665" s="426"/>
      <c r="I2665" s="426"/>
    </row>
    <row r="2666" spans="3:9" s="9" customFormat="1">
      <c r="C2666" s="426"/>
      <c r="D2666" s="426"/>
      <c r="E2666" s="426"/>
      <c r="F2666" s="426"/>
      <c r="G2666" s="426"/>
      <c r="H2666" s="426"/>
      <c r="I2666" s="426"/>
    </row>
    <row r="2667" spans="3:9" s="9" customFormat="1">
      <c r="C2667" s="426"/>
      <c r="D2667" s="426"/>
      <c r="E2667" s="426"/>
      <c r="F2667" s="426"/>
      <c r="G2667" s="426"/>
      <c r="H2667" s="426"/>
      <c r="I2667" s="426"/>
    </row>
    <row r="2668" spans="3:9" s="9" customFormat="1">
      <c r="C2668" s="426"/>
      <c r="D2668" s="426"/>
      <c r="E2668" s="426"/>
      <c r="F2668" s="426"/>
      <c r="G2668" s="426"/>
      <c r="H2668" s="426"/>
      <c r="I2668" s="426"/>
    </row>
    <row r="2669" spans="3:9" s="9" customFormat="1">
      <c r="C2669" s="426"/>
      <c r="D2669" s="426"/>
      <c r="E2669" s="426"/>
      <c r="F2669" s="426"/>
      <c r="G2669" s="426"/>
      <c r="H2669" s="426"/>
      <c r="I2669" s="426"/>
    </row>
    <row r="2670" spans="3:9" s="9" customFormat="1">
      <c r="C2670" s="426"/>
      <c r="D2670" s="426"/>
      <c r="E2670" s="426"/>
      <c r="F2670" s="426"/>
      <c r="G2670" s="426"/>
      <c r="H2670" s="426"/>
      <c r="I2670" s="426"/>
    </row>
    <row r="2671" spans="3:9" s="9" customFormat="1">
      <c r="C2671" s="426"/>
      <c r="D2671" s="426"/>
      <c r="E2671" s="426"/>
      <c r="F2671" s="426"/>
      <c r="G2671" s="426"/>
      <c r="H2671" s="426"/>
      <c r="I2671" s="426"/>
    </row>
    <row r="2672" spans="3:9" s="9" customFormat="1">
      <c r="C2672" s="426"/>
      <c r="D2672" s="426"/>
      <c r="E2672" s="426"/>
      <c r="F2672" s="426"/>
      <c r="G2672" s="426"/>
      <c r="H2672" s="426"/>
      <c r="I2672" s="426"/>
    </row>
    <row r="2673" spans="3:9" s="9" customFormat="1">
      <c r="C2673" s="426"/>
      <c r="D2673" s="426"/>
      <c r="E2673" s="426"/>
      <c r="F2673" s="426"/>
      <c r="G2673" s="426"/>
      <c r="H2673" s="426"/>
      <c r="I2673" s="426"/>
    </row>
    <row r="2674" spans="3:9" s="9" customFormat="1">
      <c r="C2674" s="426"/>
      <c r="D2674" s="426"/>
      <c r="E2674" s="426"/>
      <c r="F2674" s="426"/>
      <c r="G2674" s="426"/>
      <c r="H2674" s="426"/>
      <c r="I2674" s="426"/>
    </row>
    <row r="2675" spans="3:9" s="9" customFormat="1">
      <c r="C2675" s="426"/>
      <c r="D2675" s="426"/>
      <c r="E2675" s="426"/>
      <c r="F2675" s="426"/>
      <c r="G2675" s="426"/>
      <c r="H2675" s="426"/>
      <c r="I2675" s="426"/>
    </row>
    <row r="2676" spans="3:9" s="9" customFormat="1">
      <c r="C2676" s="426"/>
      <c r="D2676" s="426"/>
      <c r="E2676" s="426"/>
      <c r="F2676" s="426"/>
      <c r="G2676" s="426"/>
      <c r="H2676" s="426"/>
      <c r="I2676" s="426"/>
    </row>
    <row r="2677" spans="3:9" s="9" customFormat="1">
      <c r="C2677" s="426"/>
      <c r="D2677" s="426"/>
      <c r="E2677" s="426"/>
      <c r="F2677" s="426"/>
      <c r="G2677" s="426"/>
      <c r="H2677" s="426"/>
      <c r="I2677" s="426"/>
    </row>
    <row r="2678" spans="3:9" s="9" customFormat="1">
      <c r="C2678" s="426"/>
      <c r="D2678" s="426"/>
      <c r="E2678" s="426"/>
      <c r="F2678" s="426"/>
      <c r="G2678" s="426"/>
      <c r="H2678" s="426"/>
      <c r="I2678" s="426"/>
    </row>
    <row r="2679" spans="3:9" s="9" customFormat="1">
      <c r="C2679" s="426"/>
      <c r="D2679" s="426"/>
      <c r="E2679" s="426"/>
      <c r="F2679" s="426"/>
      <c r="G2679" s="426"/>
      <c r="H2679" s="426"/>
      <c r="I2679" s="426"/>
    </row>
    <row r="2680" spans="3:9" s="9" customFormat="1">
      <c r="C2680" s="426"/>
      <c r="D2680" s="426"/>
      <c r="E2680" s="426"/>
      <c r="F2680" s="426"/>
      <c r="G2680" s="426"/>
      <c r="H2680" s="426"/>
      <c r="I2680" s="426"/>
    </row>
    <row r="2681" spans="3:9" s="9" customFormat="1">
      <c r="C2681" s="426"/>
      <c r="D2681" s="426"/>
      <c r="E2681" s="426"/>
      <c r="F2681" s="426"/>
      <c r="G2681" s="426"/>
      <c r="H2681" s="426"/>
      <c r="I2681" s="426"/>
    </row>
    <row r="2682" spans="3:9" s="9" customFormat="1">
      <c r="C2682" s="426"/>
      <c r="D2682" s="426"/>
      <c r="E2682" s="426"/>
      <c r="F2682" s="426"/>
      <c r="G2682" s="426"/>
      <c r="H2682" s="426"/>
      <c r="I2682" s="426"/>
    </row>
    <row r="2683" spans="3:9" s="9" customFormat="1">
      <c r="C2683" s="426"/>
      <c r="D2683" s="426"/>
      <c r="E2683" s="426"/>
      <c r="F2683" s="426"/>
      <c r="G2683" s="426"/>
      <c r="H2683" s="426"/>
      <c r="I2683" s="426"/>
    </row>
    <row r="2684" spans="3:9" s="9" customFormat="1">
      <c r="C2684" s="426"/>
      <c r="D2684" s="426"/>
      <c r="E2684" s="426"/>
      <c r="F2684" s="426"/>
      <c r="G2684" s="426"/>
      <c r="H2684" s="426"/>
      <c r="I2684" s="426"/>
    </row>
    <row r="2685" spans="3:9" s="9" customFormat="1">
      <c r="C2685" s="426"/>
      <c r="D2685" s="426"/>
      <c r="E2685" s="426"/>
      <c r="F2685" s="426"/>
      <c r="G2685" s="426"/>
      <c r="H2685" s="426"/>
      <c r="I2685" s="426"/>
    </row>
    <row r="2686" spans="3:9" s="9" customFormat="1">
      <c r="C2686" s="426"/>
      <c r="D2686" s="426"/>
      <c r="E2686" s="426"/>
      <c r="F2686" s="426"/>
      <c r="G2686" s="426"/>
      <c r="H2686" s="426"/>
      <c r="I2686" s="426"/>
    </row>
    <row r="2687" spans="3:9" s="9" customFormat="1">
      <c r="C2687" s="426"/>
      <c r="D2687" s="426"/>
      <c r="E2687" s="426"/>
      <c r="F2687" s="426"/>
      <c r="G2687" s="426"/>
      <c r="H2687" s="426"/>
      <c r="I2687" s="426"/>
    </row>
    <row r="2688" spans="3:9" s="9" customFormat="1">
      <c r="C2688" s="426"/>
      <c r="D2688" s="426"/>
      <c r="E2688" s="426"/>
      <c r="F2688" s="426"/>
      <c r="G2688" s="426"/>
      <c r="H2688" s="426"/>
      <c r="I2688" s="426"/>
    </row>
    <row r="2689" spans="3:9" s="9" customFormat="1">
      <c r="C2689" s="426"/>
      <c r="D2689" s="426"/>
      <c r="E2689" s="426"/>
      <c r="F2689" s="426"/>
      <c r="G2689" s="426"/>
      <c r="H2689" s="426"/>
      <c r="I2689" s="426"/>
    </row>
    <row r="2690" spans="3:9" s="9" customFormat="1">
      <c r="C2690" s="426"/>
      <c r="D2690" s="426"/>
      <c r="E2690" s="426"/>
      <c r="F2690" s="426"/>
      <c r="G2690" s="426"/>
      <c r="H2690" s="426"/>
      <c r="I2690" s="426"/>
    </row>
    <row r="2691" spans="3:9" s="9" customFormat="1">
      <c r="C2691" s="426"/>
      <c r="D2691" s="426"/>
      <c r="E2691" s="426"/>
      <c r="F2691" s="426"/>
      <c r="G2691" s="426"/>
      <c r="H2691" s="426"/>
      <c r="I2691" s="426"/>
    </row>
    <row r="2692" spans="3:9" s="9" customFormat="1">
      <c r="C2692" s="426"/>
      <c r="D2692" s="426"/>
      <c r="E2692" s="426"/>
      <c r="F2692" s="426"/>
      <c r="G2692" s="426"/>
      <c r="H2692" s="426"/>
      <c r="I2692" s="426"/>
    </row>
    <row r="2693" spans="3:9" s="9" customFormat="1">
      <c r="C2693" s="426"/>
      <c r="D2693" s="426"/>
      <c r="E2693" s="426"/>
      <c r="F2693" s="426"/>
      <c r="G2693" s="426"/>
      <c r="H2693" s="426"/>
      <c r="I2693" s="426"/>
    </row>
    <row r="2694" spans="3:9" s="9" customFormat="1">
      <c r="C2694" s="426"/>
      <c r="D2694" s="426"/>
      <c r="E2694" s="426"/>
      <c r="F2694" s="426"/>
      <c r="G2694" s="426"/>
      <c r="H2694" s="426"/>
      <c r="I2694" s="426"/>
    </row>
    <row r="2695" spans="3:9" s="9" customFormat="1">
      <c r="C2695" s="426"/>
      <c r="D2695" s="426"/>
      <c r="E2695" s="426"/>
      <c r="F2695" s="426"/>
      <c r="G2695" s="426"/>
      <c r="H2695" s="426"/>
      <c r="I2695" s="426"/>
    </row>
    <row r="2696" spans="3:9" s="9" customFormat="1">
      <c r="C2696" s="426"/>
      <c r="D2696" s="426"/>
      <c r="E2696" s="426"/>
      <c r="F2696" s="426"/>
      <c r="G2696" s="426"/>
      <c r="H2696" s="426"/>
      <c r="I2696" s="426"/>
    </row>
    <row r="2697" spans="3:9" s="9" customFormat="1">
      <c r="C2697" s="426"/>
      <c r="D2697" s="426"/>
      <c r="E2697" s="426"/>
      <c r="F2697" s="426"/>
      <c r="G2697" s="426"/>
      <c r="H2697" s="426"/>
      <c r="I2697" s="426"/>
    </row>
    <row r="2698" spans="3:9" s="9" customFormat="1">
      <c r="C2698" s="426"/>
      <c r="D2698" s="426"/>
      <c r="E2698" s="426"/>
      <c r="F2698" s="426"/>
      <c r="G2698" s="426"/>
      <c r="H2698" s="426"/>
      <c r="I2698" s="426"/>
    </row>
    <row r="2699" spans="3:9" s="9" customFormat="1">
      <c r="C2699" s="426"/>
      <c r="D2699" s="426"/>
      <c r="E2699" s="426"/>
      <c r="F2699" s="426"/>
      <c r="G2699" s="426"/>
      <c r="H2699" s="426"/>
      <c r="I2699" s="426"/>
    </row>
    <row r="2700" spans="3:9" s="9" customFormat="1">
      <c r="C2700" s="426"/>
      <c r="D2700" s="426"/>
      <c r="E2700" s="426"/>
      <c r="F2700" s="426"/>
      <c r="G2700" s="426"/>
      <c r="H2700" s="426"/>
      <c r="I2700" s="426"/>
    </row>
    <row r="2701" spans="3:9" s="9" customFormat="1">
      <c r="C2701" s="426"/>
      <c r="D2701" s="426"/>
      <c r="E2701" s="426"/>
      <c r="F2701" s="426"/>
      <c r="G2701" s="426"/>
      <c r="H2701" s="426"/>
      <c r="I2701" s="426"/>
    </row>
    <row r="2702" spans="3:9" s="9" customFormat="1">
      <c r="C2702" s="426"/>
      <c r="D2702" s="426"/>
      <c r="E2702" s="426"/>
      <c r="F2702" s="426"/>
      <c r="G2702" s="426"/>
      <c r="H2702" s="426"/>
      <c r="I2702" s="426"/>
    </row>
    <row r="2703" spans="3:9" s="9" customFormat="1">
      <c r="C2703" s="426"/>
      <c r="D2703" s="426"/>
      <c r="E2703" s="426"/>
      <c r="F2703" s="426"/>
      <c r="G2703" s="426"/>
      <c r="H2703" s="426"/>
      <c r="I2703" s="426"/>
    </row>
    <row r="2704" spans="3:9" s="9" customFormat="1">
      <c r="C2704" s="426"/>
      <c r="D2704" s="426"/>
      <c r="E2704" s="426"/>
      <c r="F2704" s="426"/>
      <c r="G2704" s="426"/>
      <c r="H2704" s="426"/>
      <c r="I2704" s="426"/>
    </row>
    <row r="2705" spans="3:9" s="9" customFormat="1">
      <c r="C2705" s="426"/>
      <c r="D2705" s="426"/>
      <c r="E2705" s="426"/>
      <c r="F2705" s="426"/>
      <c r="G2705" s="426"/>
      <c r="H2705" s="426"/>
      <c r="I2705" s="426"/>
    </row>
    <row r="2706" spans="3:9" s="9" customFormat="1">
      <c r="C2706" s="426"/>
      <c r="D2706" s="426"/>
      <c r="E2706" s="426"/>
      <c r="F2706" s="426"/>
      <c r="G2706" s="426"/>
      <c r="H2706" s="426"/>
      <c r="I2706" s="426"/>
    </row>
    <row r="2707" spans="3:9" s="9" customFormat="1">
      <c r="C2707" s="426"/>
      <c r="D2707" s="426"/>
      <c r="E2707" s="426"/>
      <c r="F2707" s="426"/>
      <c r="G2707" s="426"/>
      <c r="H2707" s="426"/>
      <c r="I2707" s="426"/>
    </row>
    <row r="2708" spans="3:9" s="9" customFormat="1">
      <c r="C2708" s="426"/>
      <c r="D2708" s="426"/>
      <c r="E2708" s="426"/>
      <c r="F2708" s="426"/>
      <c r="G2708" s="426"/>
      <c r="H2708" s="426"/>
      <c r="I2708" s="426"/>
    </row>
    <row r="2709" spans="3:9" s="9" customFormat="1">
      <c r="C2709" s="426"/>
      <c r="D2709" s="426"/>
      <c r="E2709" s="426"/>
      <c r="F2709" s="426"/>
      <c r="G2709" s="426"/>
      <c r="H2709" s="426"/>
      <c r="I2709" s="426"/>
    </row>
    <row r="2710" spans="3:9" s="9" customFormat="1">
      <c r="C2710" s="426"/>
      <c r="D2710" s="426"/>
      <c r="E2710" s="426"/>
      <c r="F2710" s="426"/>
      <c r="G2710" s="426"/>
      <c r="H2710" s="426"/>
      <c r="I2710" s="426"/>
    </row>
    <row r="2711" spans="3:9" s="9" customFormat="1">
      <c r="C2711" s="426"/>
      <c r="D2711" s="426"/>
      <c r="E2711" s="426"/>
      <c r="F2711" s="426"/>
      <c r="G2711" s="426"/>
      <c r="H2711" s="426"/>
      <c r="I2711" s="426"/>
    </row>
    <row r="2712" spans="3:9" s="9" customFormat="1">
      <c r="C2712" s="426"/>
      <c r="D2712" s="426"/>
      <c r="E2712" s="426"/>
      <c r="F2712" s="426"/>
      <c r="G2712" s="426"/>
      <c r="H2712" s="426"/>
      <c r="I2712" s="426"/>
    </row>
    <row r="2713" spans="3:9" s="9" customFormat="1">
      <c r="C2713" s="426"/>
      <c r="D2713" s="426"/>
      <c r="E2713" s="426"/>
      <c r="F2713" s="426"/>
      <c r="G2713" s="426"/>
      <c r="H2713" s="426"/>
      <c r="I2713" s="426"/>
    </row>
    <row r="2714" spans="3:9" s="9" customFormat="1">
      <c r="C2714" s="426"/>
      <c r="D2714" s="426"/>
      <c r="E2714" s="426"/>
      <c r="F2714" s="426"/>
      <c r="G2714" s="426"/>
      <c r="H2714" s="426"/>
      <c r="I2714" s="426"/>
    </row>
    <row r="2715" spans="3:9" s="9" customFormat="1">
      <c r="C2715" s="426"/>
      <c r="D2715" s="426"/>
      <c r="E2715" s="426"/>
      <c r="F2715" s="426"/>
      <c r="G2715" s="426"/>
      <c r="H2715" s="426"/>
      <c r="I2715" s="426"/>
    </row>
    <row r="2716" spans="3:9" s="9" customFormat="1">
      <c r="C2716" s="426"/>
      <c r="D2716" s="426"/>
      <c r="E2716" s="426"/>
      <c r="F2716" s="426"/>
      <c r="G2716" s="426"/>
      <c r="H2716" s="426"/>
      <c r="I2716" s="426"/>
    </row>
    <row r="2717" spans="3:9" s="9" customFormat="1">
      <c r="C2717" s="426"/>
      <c r="D2717" s="426"/>
      <c r="E2717" s="426"/>
      <c r="F2717" s="426"/>
      <c r="G2717" s="426"/>
      <c r="H2717" s="426"/>
      <c r="I2717" s="426"/>
    </row>
    <row r="2718" spans="3:9" s="9" customFormat="1">
      <c r="C2718" s="426"/>
      <c r="D2718" s="426"/>
      <c r="E2718" s="426"/>
      <c r="F2718" s="426"/>
      <c r="G2718" s="426"/>
      <c r="H2718" s="426"/>
      <c r="I2718" s="426"/>
    </row>
    <row r="2719" spans="3:9" s="9" customFormat="1">
      <c r="C2719" s="426"/>
      <c r="D2719" s="426"/>
      <c r="E2719" s="426"/>
      <c r="F2719" s="426"/>
      <c r="G2719" s="426"/>
      <c r="H2719" s="426"/>
      <c r="I2719" s="426"/>
    </row>
    <row r="2720" spans="3:9" s="9" customFormat="1">
      <c r="C2720" s="426"/>
      <c r="D2720" s="426"/>
      <c r="E2720" s="426"/>
      <c r="F2720" s="426"/>
      <c r="G2720" s="426"/>
      <c r="H2720" s="426"/>
      <c r="I2720" s="426"/>
    </row>
    <row r="2721" spans="3:9" s="9" customFormat="1">
      <c r="C2721" s="426"/>
      <c r="D2721" s="426"/>
      <c r="E2721" s="426"/>
      <c r="F2721" s="426"/>
      <c r="G2721" s="426"/>
      <c r="H2721" s="426"/>
      <c r="I2721" s="426"/>
    </row>
    <row r="2722" spans="3:9" s="9" customFormat="1">
      <c r="C2722" s="426"/>
      <c r="D2722" s="426"/>
      <c r="E2722" s="426"/>
      <c r="F2722" s="426"/>
      <c r="G2722" s="426"/>
      <c r="H2722" s="426"/>
      <c r="I2722" s="426"/>
    </row>
    <row r="2723" spans="3:9" s="9" customFormat="1">
      <c r="C2723" s="426"/>
      <c r="D2723" s="426"/>
      <c r="E2723" s="426"/>
      <c r="F2723" s="426"/>
      <c r="G2723" s="426"/>
      <c r="H2723" s="426"/>
      <c r="I2723" s="426"/>
    </row>
    <row r="2724" spans="3:9" s="9" customFormat="1">
      <c r="C2724" s="426"/>
      <c r="D2724" s="426"/>
      <c r="E2724" s="426"/>
      <c r="F2724" s="426"/>
      <c r="G2724" s="426"/>
      <c r="H2724" s="426"/>
      <c r="I2724" s="426"/>
    </row>
    <row r="2725" spans="3:9" s="9" customFormat="1">
      <c r="C2725" s="426"/>
      <c r="D2725" s="426"/>
      <c r="E2725" s="426"/>
      <c r="F2725" s="426"/>
      <c r="G2725" s="426"/>
      <c r="H2725" s="426"/>
      <c r="I2725" s="426"/>
    </row>
    <row r="2726" spans="3:9" s="9" customFormat="1">
      <c r="C2726" s="426"/>
      <c r="D2726" s="426"/>
      <c r="E2726" s="426"/>
      <c r="F2726" s="426"/>
      <c r="G2726" s="426"/>
      <c r="H2726" s="426"/>
      <c r="I2726" s="426"/>
    </row>
    <row r="2727" spans="3:9" s="9" customFormat="1">
      <c r="C2727" s="426"/>
      <c r="D2727" s="426"/>
      <c r="E2727" s="426"/>
      <c r="F2727" s="426"/>
      <c r="G2727" s="426"/>
      <c r="H2727" s="426"/>
      <c r="I2727" s="426"/>
    </row>
    <row r="2728" spans="3:9" s="9" customFormat="1">
      <c r="C2728" s="426"/>
      <c r="D2728" s="426"/>
      <c r="E2728" s="426"/>
      <c r="F2728" s="426"/>
      <c r="G2728" s="426"/>
      <c r="H2728" s="426"/>
      <c r="I2728" s="426"/>
    </row>
    <row r="2729" spans="3:9" s="9" customFormat="1">
      <c r="C2729" s="426"/>
      <c r="D2729" s="426"/>
      <c r="E2729" s="426"/>
      <c r="F2729" s="426"/>
      <c r="G2729" s="426"/>
      <c r="H2729" s="426"/>
      <c r="I2729" s="426"/>
    </row>
    <row r="2730" spans="3:9" s="9" customFormat="1">
      <c r="C2730" s="426"/>
      <c r="D2730" s="426"/>
      <c r="E2730" s="426"/>
      <c r="F2730" s="426"/>
      <c r="G2730" s="426"/>
      <c r="H2730" s="426"/>
      <c r="I2730" s="426"/>
    </row>
    <row r="2731" spans="3:9" s="9" customFormat="1">
      <c r="C2731" s="426"/>
      <c r="D2731" s="426"/>
      <c r="E2731" s="426"/>
      <c r="F2731" s="426"/>
      <c r="G2731" s="426"/>
      <c r="H2731" s="426"/>
      <c r="I2731" s="426"/>
    </row>
    <row r="2732" spans="3:9" s="9" customFormat="1">
      <c r="C2732" s="426"/>
      <c r="D2732" s="426"/>
      <c r="E2732" s="426"/>
      <c r="F2732" s="426"/>
      <c r="G2732" s="426"/>
      <c r="H2732" s="426"/>
      <c r="I2732" s="426"/>
    </row>
    <row r="2733" spans="3:9" s="9" customFormat="1">
      <c r="C2733" s="426"/>
      <c r="D2733" s="426"/>
      <c r="E2733" s="426"/>
      <c r="F2733" s="426"/>
      <c r="G2733" s="426"/>
      <c r="H2733" s="426"/>
      <c r="I2733" s="426"/>
    </row>
    <row r="2734" spans="3:9" s="9" customFormat="1">
      <c r="C2734" s="426"/>
      <c r="D2734" s="426"/>
      <c r="E2734" s="426"/>
      <c r="F2734" s="426"/>
      <c r="G2734" s="426"/>
      <c r="H2734" s="426"/>
      <c r="I2734" s="426"/>
    </row>
    <row r="2735" spans="3:9" s="9" customFormat="1">
      <c r="C2735" s="426"/>
      <c r="D2735" s="426"/>
      <c r="E2735" s="426"/>
      <c r="F2735" s="426"/>
      <c r="G2735" s="426"/>
      <c r="H2735" s="426"/>
      <c r="I2735" s="426"/>
    </row>
    <row r="2736" spans="3:9" s="9" customFormat="1">
      <c r="C2736" s="426"/>
      <c r="D2736" s="426"/>
      <c r="E2736" s="426"/>
      <c r="F2736" s="426"/>
      <c r="G2736" s="426"/>
      <c r="H2736" s="426"/>
      <c r="I2736" s="426"/>
    </row>
    <row r="2737" spans="3:9" s="9" customFormat="1">
      <c r="C2737" s="426"/>
      <c r="D2737" s="426"/>
      <c r="E2737" s="426"/>
      <c r="F2737" s="426"/>
      <c r="G2737" s="426"/>
      <c r="H2737" s="426"/>
      <c r="I2737" s="426"/>
    </row>
    <row r="2738" spans="3:9" s="9" customFormat="1">
      <c r="C2738" s="426"/>
      <c r="D2738" s="426"/>
      <c r="E2738" s="426"/>
      <c r="F2738" s="426"/>
      <c r="G2738" s="426"/>
      <c r="H2738" s="426"/>
      <c r="I2738" s="426"/>
    </row>
    <row r="2739" spans="3:9" s="9" customFormat="1">
      <c r="C2739" s="426"/>
      <c r="D2739" s="426"/>
      <c r="E2739" s="426"/>
      <c r="F2739" s="426"/>
      <c r="G2739" s="426"/>
      <c r="H2739" s="426"/>
      <c r="I2739" s="426"/>
    </row>
    <row r="2740" spans="3:9" s="9" customFormat="1">
      <c r="C2740" s="426"/>
      <c r="D2740" s="426"/>
      <c r="E2740" s="426"/>
      <c r="F2740" s="426"/>
      <c r="G2740" s="426"/>
      <c r="H2740" s="426"/>
      <c r="I2740" s="426"/>
    </row>
    <row r="2741" spans="3:9" s="9" customFormat="1">
      <c r="C2741" s="426"/>
      <c r="D2741" s="426"/>
      <c r="E2741" s="426"/>
      <c r="F2741" s="426"/>
      <c r="G2741" s="426"/>
      <c r="H2741" s="426"/>
      <c r="I2741" s="426"/>
    </row>
    <row r="2742" spans="3:9" s="9" customFormat="1">
      <c r="C2742" s="426"/>
      <c r="D2742" s="426"/>
      <c r="E2742" s="426"/>
      <c r="F2742" s="426"/>
      <c r="G2742" s="426"/>
      <c r="H2742" s="426"/>
      <c r="I2742" s="426"/>
    </row>
    <row r="2743" spans="3:9" s="9" customFormat="1">
      <c r="C2743" s="426"/>
      <c r="D2743" s="426"/>
      <c r="E2743" s="426"/>
      <c r="F2743" s="426"/>
      <c r="G2743" s="426"/>
      <c r="H2743" s="426"/>
      <c r="I2743" s="426"/>
    </row>
    <row r="2744" spans="3:9" s="9" customFormat="1">
      <c r="C2744" s="426"/>
      <c r="D2744" s="426"/>
      <c r="E2744" s="426"/>
      <c r="F2744" s="426"/>
      <c r="G2744" s="426"/>
      <c r="H2744" s="426"/>
      <c r="I2744" s="426"/>
    </row>
    <row r="2745" spans="3:9" s="9" customFormat="1">
      <c r="C2745" s="426"/>
      <c r="D2745" s="426"/>
      <c r="E2745" s="426"/>
      <c r="F2745" s="426"/>
      <c r="G2745" s="426"/>
      <c r="H2745" s="426"/>
      <c r="I2745" s="426"/>
    </row>
    <row r="2746" spans="3:9" s="9" customFormat="1">
      <c r="C2746" s="426"/>
      <c r="D2746" s="426"/>
      <c r="E2746" s="426"/>
      <c r="F2746" s="426"/>
      <c r="G2746" s="426"/>
      <c r="H2746" s="426"/>
      <c r="I2746" s="426"/>
    </row>
    <row r="2747" spans="3:9" s="9" customFormat="1">
      <c r="C2747" s="426"/>
      <c r="D2747" s="426"/>
      <c r="E2747" s="426"/>
      <c r="F2747" s="426"/>
      <c r="G2747" s="426"/>
      <c r="H2747" s="426"/>
      <c r="I2747" s="426"/>
    </row>
    <row r="2748" spans="3:9" s="9" customFormat="1">
      <c r="C2748" s="426"/>
      <c r="D2748" s="426"/>
      <c r="E2748" s="426"/>
      <c r="F2748" s="426"/>
      <c r="G2748" s="426"/>
      <c r="H2748" s="426"/>
      <c r="I2748" s="426"/>
    </row>
    <row r="2749" spans="3:9" s="9" customFormat="1">
      <c r="C2749" s="426"/>
      <c r="D2749" s="426"/>
      <c r="E2749" s="426"/>
      <c r="F2749" s="426"/>
      <c r="G2749" s="426"/>
      <c r="H2749" s="426"/>
      <c r="I2749" s="426"/>
    </row>
    <row r="2750" spans="3:9" s="9" customFormat="1">
      <c r="C2750" s="426"/>
      <c r="D2750" s="426"/>
      <c r="E2750" s="426"/>
      <c r="F2750" s="426"/>
      <c r="G2750" s="426"/>
      <c r="H2750" s="426"/>
      <c r="I2750" s="426"/>
    </row>
    <row r="2751" spans="3:9" s="9" customFormat="1">
      <c r="C2751" s="426"/>
      <c r="D2751" s="426"/>
      <c r="E2751" s="426"/>
      <c r="F2751" s="426"/>
      <c r="G2751" s="426"/>
      <c r="H2751" s="426"/>
      <c r="I2751" s="426"/>
    </row>
    <row r="2752" spans="3:9" s="9" customFormat="1">
      <c r="C2752" s="426"/>
      <c r="D2752" s="426"/>
      <c r="E2752" s="426"/>
      <c r="F2752" s="426"/>
      <c r="G2752" s="426"/>
      <c r="H2752" s="426"/>
      <c r="I2752" s="426"/>
    </row>
    <row r="2753" spans="3:9" s="9" customFormat="1">
      <c r="C2753" s="426"/>
      <c r="D2753" s="426"/>
      <c r="E2753" s="426"/>
      <c r="F2753" s="426"/>
      <c r="G2753" s="426"/>
      <c r="H2753" s="426"/>
      <c r="I2753" s="426"/>
    </row>
    <row r="2754" spans="3:9" s="9" customFormat="1">
      <c r="C2754" s="426"/>
      <c r="D2754" s="426"/>
      <c r="E2754" s="426"/>
      <c r="F2754" s="426"/>
      <c r="G2754" s="426"/>
      <c r="H2754" s="426"/>
      <c r="I2754" s="426"/>
    </row>
    <row r="2755" spans="3:9" s="9" customFormat="1">
      <c r="C2755" s="426"/>
      <c r="D2755" s="426"/>
      <c r="E2755" s="426"/>
      <c r="F2755" s="426"/>
      <c r="G2755" s="426"/>
      <c r="H2755" s="426"/>
      <c r="I2755" s="426"/>
    </row>
    <row r="2756" spans="3:9" s="9" customFormat="1">
      <c r="C2756" s="426"/>
      <c r="D2756" s="426"/>
      <c r="E2756" s="426"/>
      <c r="F2756" s="426"/>
      <c r="G2756" s="426"/>
      <c r="H2756" s="426"/>
      <c r="I2756" s="426"/>
    </row>
    <row r="2757" spans="3:9" s="9" customFormat="1">
      <c r="C2757" s="426"/>
      <c r="D2757" s="426"/>
      <c r="E2757" s="426"/>
      <c r="F2757" s="426"/>
      <c r="G2757" s="426"/>
      <c r="H2757" s="426"/>
      <c r="I2757" s="426"/>
    </row>
    <row r="2758" spans="3:9" s="9" customFormat="1">
      <c r="C2758" s="426"/>
      <c r="D2758" s="426"/>
      <c r="E2758" s="426"/>
      <c r="F2758" s="426"/>
      <c r="G2758" s="426"/>
      <c r="H2758" s="426"/>
      <c r="I2758" s="426"/>
    </row>
    <row r="2759" spans="3:9" s="9" customFormat="1">
      <c r="C2759" s="426"/>
      <c r="D2759" s="426"/>
      <c r="E2759" s="426"/>
      <c r="F2759" s="426"/>
      <c r="G2759" s="426"/>
      <c r="H2759" s="426"/>
      <c r="I2759" s="426"/>
    </row>
    <row r="2760" spans="3:9" s="9" customFormat="1">
      <c r="C2760" s="426"/>
      <c r="D2760" s="426"/>
      <c r="E2760" s="426"/>
      <c r="F2760" s="426"/>
      <c r="G2760" s="426"/>
      <c r="H2760" s="426"/>
      <c r="I2760" s="426"/>
    </row>
    <row r="2761" spans="3:9" s="9" customFormat="1">
      <c r="C2761" s="426"/>
      <c r="D2761" s="426"/>
      <c r="E2761" s="426"/>
      <c r="F2761" s="426"/>
      <c r="G2761" s="426"/>
      <c r="H2761" s="426"/>
      <c r="I2761" s="426"/>
    </row>
    <row r="2762" spans="3:9" s="9" customFormat="1">
      <c r="C2762" s="426"/>
      <c r="D2762" s="426"/>
      <c r="E2762" s="426"/>
      <c r="F2762" s="426"/>
      <c r="G2762" s="426"/>
      <c r="H2762" s="426"/>
      <c r="I2762" s="426"/>
    </row>
    <row r="2763" spans="3:9" s="9" customFormat="1">
      <c r="C2763" s="426"/>
      <c r="D2763" s="426"/>
      <c r="E2763" s="426"/>
      <c r="F2763" s="426"/>
      <c r="G2763" s="426"/>
      <c r="H2763" s="426"/>
      <c r="I2763" s="426"/>
    </row>
    <row r="2764" spans="3:9" s="9" customFormat="1">
      <c r="C2764" s="426"/>
      <c r="D2764" s="426"/>
      <c r="E2764" s="426"/>
      <c r="F2764" s="426"/>
      <c r="G2764" s="426"/>
      <c r="H2764" s="426"/>
      <c r="I2764" s="426"/>
    </row>
    <row r="2765" spans="3:9" s="9" customFormat="1">
      <c r="C2765" s="426"/>
      <c r="D2765" s="426"/>
      <c r="E2765" s="426"/>
      <c r="F2765" s="426"/>
      <c r="G2765" s="426"/>
      <c r="H2765" s="426"/>
      <c r="I2765" s="426"/>
    </row>
    <row r="2766" spans="3:9" s="9" customFormat="1">
      <c r="C2766" s="426"/>
      <c r="D2766" s="426"/>
      <c r="E2766" s="426"/>
      <c r="F2766" s="426"/>
      <c r="G2766" s="426"/>
      <c r="H2766" s="426"/>
      <c r="I2766" s="426"/>
    </row>
    <row r="2767" spans="3:9" s="9" customFormat="1">
      <c r="C2767" s="426"/>
      <c r="D2767" s="426"/>
      <c r="E2767" s="426"/>
      <c r="F2767" s="426"/>
      <c r="G2767" s="426"/>
      <c r="H2767" s="426"/>
      <c r="I2767" s="426"/>
    </row>
    <row r="2768" spans="3:9" s="9" customFormat="1">
      <c r="C2768" s="426"/>
      <c r="D2768" s="426"/>
      <c r="E2768" s="426"/>
      <c r="F2768" s="426"/>
      <c r="G2768" s="426"/>
      <c r="H2768" s="426"/>
      <c r="I2768" s="426"/>
    </row>
    <row r="2769" spans="3:9" s="9" customFormat="1">
      <c r="C2769" s="426"/>
      <c r="D2769" s="426"/>
      <c r="E2769" s="426"/>
      <c r="F2769" s="426"/>
      <c r="G2769" s="426"/>
      <c r="H2769" s="426"/>
      <c r="I2769" s="426"/>
    </row>
    <row r="2770" spans="3:9" s="9" customFormat="1">
      <c r="C2770" s="426"/>
      <c r="D2770" s="426"/>
      <c r="E2770" s="426"/>
      <c r="F2770" s="426"/>
      <c r="G2770" s="426"/>
      <c r="H2770" s="426"/>
      <c r="I2770" s="426"/>
    </row>
    <row r="2771" spans="3:9" s="9" customFormat="1">
      <c r="C2771" s="426"/>
      <c r="D2771" s="426"/>
      <c r="E2771" s="426"/>
      <c r="F2771" s="426"/>
      <c r="G2771" s="426"/>
      <c r="H2771" s="426"/>
      <c r="I2771" s="426"/>
    </row>
    <row r="2772" spans="3:9" s="9" customFormat="1">
      <c r="C2772" s="426"/>
      <c r="D2772" s="426"/>
      <c r="E2772" s="426"/>
      <c r="F2772" s="426"/>
      <c r="G2772" s="426"/>
      <c r="H2772" s="426"/>
      <c r="I2772" s="426"/>
    </row>
    <row r="2773" spans="3:9" s="9" customFormat="1">
      <c r="C2773" s="426"/>
      <c r="D2773" s="426"/>
      <c r="E2773" s="426"/>
      <c r="F2773" s="426"/>
      <c r="G2773" s="426"/>
      <c r="H2773" s="426"/>
      <c r="I2773" s="426"/>
    </row>
    <row r="2774" spans="3:9" s="9" customFormat="1">
      <c r="C2774" s="426"/>
      <c r="D2774" s="426"/>
      <c r="E2774" s="426"/>
      <c r="F2774" s="426"/>
      <c r="G2774" s="426"/>
      <c r="H2774" s="426"/>
      <c r="I2774" s="426"/>
    </row>
    <row r="2775" spans="3:9" s="9" customFormat="1">
      <c r="C2775" s="426"/>
      <c r="D2775" s="426"/>
      <c r="E2775" s="426"/>
      <c r="F2775" s="426"/>
      <c r="G2775" s="426"/>
      <c r="H2775" s="426"/>
      <c r="I2775" s="426"/>
    </row>
    <row r="2776" spans="3:9" s="9" customFormat="1">
      <c r="C2776" s="426"/>
      <c r="D2776" s="426"/>
      <c r="E2776" s="426"/>
      <c r="F2776" s="426"/>
      <c r="G2776" s="426"/>
      <c r="H2776" s="426"/>
      <c r="I2776" s="426"/>
    </row>
    <row r="2777" spans="3:9" s="9" customFormat="1">
      <c r="C2777" s="426"/>
      <c r="D2777" s="426"/>
      <c r="E2777" s="426"/>
      <c r="F2777" s="426"/>
      <c r="G2777" s="426"/>
      <c r="H2777" s="426"/>
      <c r="I2777" s="426"/>
    </row>
    <row r="2778" spans="3:9" s="9" customFormat="1">
      <c r="C2778" s="426"/>
      <c r="D2778" s="426"/>
      <c r="E2778" s="426"/>
      <c r="F2778" s="426"/>
      <c r="G2778" s="426"/>
      <c r="H2778" s="426"/>
      <c r="I2778" s="426"/>
    </row>
    <row r="2779" spans="3:9" s="9" customFormat="1">
      <c r="C2779" s="426"/>
      <c r="D2779" s="426"/>
      <c r="E2779" s="426"/>
      <c r="F2779" s="426"/>
      <c r="G2779" s="426"/>
      <c r="H2779" s="426"/>
      <c r="I2779" s="426"/>
    </row>
    <row r="2780" spans="3:9" s="9" customFormat="1">
      <c r="C2780" s="426"/>
      <c r="D2780" s="426"/>
      <c r="E2780" s="426"/>
      <c r="F2780" s="426"/>
      <c r="G2780" s="426"/>
      <c r="H2780" s="426"/>
      <c r="I2780" s="426"/>
    </row>
    <row r="2781" spans="3:9" s="9" customFormat="1">
      <c r="C2781" s="426"/>
      <c r="D2781" s="426"/>
      <c r="E2781" s="426"/>
      <c r="F2781" s="426"/>
      <c r="G2781" s="426"/>
      <c r="H2781" s="426"/>
      <c r="I2781" s="426"/>
    </row>
    <row r="2782" spans="3:9" s="9" customFormat="1">
      <c r="C2782" s="426"/>
      <c r="D2782" s="426"/>
      <c r="E2782" s="426"/>
      <c r="F2782" s="426"/>
      <c r="G2782" s="426"/>
      <c r="H2782" s="426"/>
      <c r="I2782" s="426"/>
    </row>
    <row r="2783" spans="3:9" s="9" customFormat="1">
      <c r="C2783" s="426"/>
      <c r="D2783" s="426"/>
      <c r="E2783" s="426"/>
      <c r="F2783" s="426"/>
      <c r="G2783" s="426"/>
      <c r="H2783" s="426"/>
      <c r="I2783" s="426"/>
    </row>
    <row r="2784" spans="3:9" s="9" customFormat="1">
      <c r="C2784" s="426"/>
      <c r="D2784" s="426"/>
      <c r="E2784" s="426"/>
      <c r="F2784" s="426"/>
      <c r="G2784" s="426"/>
      <c r="H2784" s="426"/>
      <c r="I2784" s="426"/>
    </row>
    <row r="2785" spans="3:9" s="9" customFormat="1">
      <c r="C2785" s="426"/>
      <c r="D2785" s="426"/>
      <c r="E2785" s="426"/>
      <c r="F2785" s="426"/>
      <c r="G2785" s="426"/>
      <c r="H2785" s="426"/>
      <c r="I2785" s="426"/>
    </row>
    <row r="2786" spans="3:9" s="9" customFormat="1">
      <c r="C2786" s="426"/>
      <c r="D2786" s="426"/>
      <c r="E2786" s="426"/>
      <c r="F2786" s="426"/>
      <c r="G2786" s="426"/>
      <c r="H2786" s="426"/>
      <c r="I2786" s="426"/>
    </row>
    <row r="2787" spans="3:9" s="9" customFormat="1">
      <c r="C2787" s="426"/>
      <c r="D2787" s="426"/>
      <c r="E2787" s="426"/>
      <c r="F2787" s="426"/>
      <c r="G2787" s="426"/>
      <c r="H2787" s="426"/>
      <c r="I2787" s="426"/>
    </row>
    <row r="2788" spans="3:9" s="9" customFormat="1">
      <c r="C2788" s="426"/>
      <c r="D2788" s="426"/>
      <c r="E2788" s="426"/>
      <c r="F2788" s="426"/>
      <c r="G2788" s="426"/>
      <c r="H2788" s="426"/>
      <c r="I2788" s="426"/>
    </row>
    <row r="2789" spans="3:9" s="9" customFormat="1">
      <c r="C2789" s="426"/>
      <c r="D2789" s="426"/>
      <c r="E2789" s="426"/>
      <c r="F2789" s="426"/>
      <c r="G2789" s="426"/>
      <c r="H2789" s="426"/>
      <c r="I2789" s="426"/>
    </row>
    <row r="2790" spans="3:9" s="9" customFormat="1">
      <c r="C2790" s="426"/>
      <c r="D2790" s="426"/>
      <c r="E2790" s="426"/>
      <c r="F2790" s="426"/>
      <c r="G2790" s="426"/>
      <c r="H2790" s="426"/>
      <c r="I2790" s="426"/>
    </row>
    <row r="2791" spans="3:9" s="9" customFormat="1">
      <c r="C2791" s="426"/>
      <c r="D2791" s="426"/>
      <c r="E2791" s="426"/>
      <c r="F2791" s="426"/>
      <c r="G2791" s="426"/>
      <c r="H2791" s="426"/>
      <c r="I2791" s="426"/>
    </row>
    <row r="2792" spans="3:9" s="9" customFormat="1">
      <c r="C2792" s="426"/>
      <c r="D2792" s="426"/>
      <c r="E2792" s="426"/>
      <c r="F2792" s="426"/>
      <c r="G2792" s="426"/>
      <c r="H2792" s="426"/>
      <c r="I2792" s="426"/>
    </row>
    <row r="2793" spans="3:9" s="9" customFormat="1">
      <c r="C2793" s="426"/>
      <c r="D2793" s="426"/>
      <c r="E2793" s="426"/>
      <c r="F2793" s="426"/>
      <c r="G2793" s="426"/>
      <c r="H2793" s="426"/>
      <c r="I2793" s="426"/>
    </row>
    <row r="2794" spans="3:9" s="9" customFormat="1">
      <c r="C2794" s="426"/>
      <c r="D2794" s="426"/>
      <c r="E2794" s="426"/>
      <c r="F2794" s="426"/>
      <c r="G2794" s="426"/>
      <c r="H2794" s="426"/>
      <c r="I2794" s="426"/>
    </row>
    <row r="2795" spans="3:9" s="9" customFormat="1">
      <c r="C2795" s="426"/>
      <c r="D2795" s="426"/>
      <c r="E2795" s="426"/>
      <c r="F2795" s="426"/>
      <c r="G2795" s="426"/>
      <c r="H2795" s="426"/>
      <c r="I2795" s="426"/>
    </row>
    <row r="2796" spans="3:9" s="9" customFormat="1">
      <c r="C2796" s="426"/>
      <c r="D2796" s="426"/>
      <c r="E2796" s="426"/>
      <c r="F2796" s="426"/>
      <c r="G2796" s="426"/>
      <c r="H2796" s="426"/>
      <c r="I2796" s="426"/>
    </row>
    <row r="2797" spans="3:9" s="9" customFormat="1">
      <c r="C2797" s="426"/>
      <c r="D2797" s="426"/>
      <c r="E2797" s="426"/>
      <c r="F2797" s="426"/>
      <c r="G2797" s="426"/>
      <c r="H2797" s="426"/>
      <c r="I2797" s="426"/>
    </row>
    <row r="2798" spans="3:9" s="9" customFormat="1">
      <c r="C2798" s="426"/>
      <c r="D2798" s="426"/>
      <c r="E2798" s="426"/>
      <c r="F2798" s="426"/>
      <c r="G2798" s="426"/>
      <c r="H2798" s="426"/>
      <c r="I2798" s="426"/>
    </row>
    <row r="2799" spans="3:9" s="9" customFormat="1">
      <c r="C2799" s="426"/>
      <c r="D2799" s="426"/>
      <c r="E2799" s="426"/>
      <c r="F2799" s="426"/>
      <c r="G2799" s="426"/>
      <c r="H2799" s="426"/>
      <c r="I2799" s="426"/>
    </row>
    <row r="2800" spans="3:9" s="9" customFormat="1">
      <c r="C2800" s="426"/>
      <c r="D2800" s="426"/>
      <c r="E2800" s="426"/>
      <c r="F2800" s="426"/>
      <c r="G2800" s="426"/>
      <c r="H2800" s="426"/>
      <c r="I2800" s="426"/>
    </row>
    <row r="2801" spans="3:9" s="9" customFormat="1">
      <c r="C2801" s="426"/>
      <c r="D2801" s="426"/>
      <c r="E2801" s="426"/>
      <c r="F2801" s="426"/>
      <c r="G2801" s="426"/>
      <c r="H2801" s="426"/>
      <c r="I2801" s="426"/>
    </row>
    <row r="2802" spans="3:9" s="9" customFormat="1">
      <c r="C2802" s="426"/>
      <c r="D2802" s="426"/>
      <c r="E2802" s="426"/>
      <c r="F2802" s="426"/>
      <c r="G2802" s="426"/>
      <c r="H2802" s="426"/>
      <c r="I2802" s="426"/>
    </row>
    <row r="2803" spans="3:9" s="9" customFormat="1">
      <c r="C2803" s="426"/>
      <c r="D2803" s="426"/>
      <c r="E2803" s="426"/>
      <c r="F2803" s="426"/>
      <c r="G2803" s="426"/>
      <c r="H2803" s="426"/>
      <c r="I2803" s="426"/>
    </row>
    <row r="2804" spans="3:9" s="9" customFormat="1">
      <c r="C2804" s="426"/>
      <c r="D2804" s="426"/>
      <c r="E2804" s="426"/>
      <c r="F2804" s="426"/>
      <c r="G2804" s="426"/>
      <c r="H2804" s="426"/>
      <c r="I2804" s="426"/>
    </row>
    <row r="2805" spans="3:9" s="9" customFormat="1">
      <c r="C2805" s="426"/>
      <c r="D2805" s="426"/>
      <c r="E2805" s="426"/>
      <c r="F2805" s="426"/>
      <c r="G2805" s="426"/>
      <c r="H2805" s="426"/>
      <c r="I2805" s="426"/>
    </row>
    <row r="2806" spans="3:9" s="9" customFormat="1">
      <c r="C2806" s="426"/>
      <c r="D2806" s="426"/>
      <c r="E2806" s="426"/>
      <c r="F2806" s="426"/>
      <c r="G2806" s="426"/>
      <c r="H2806" s="426"/>
      <c r="I2806" s="426"/>
    </row>
    <row r="2807" spans="3:9" s="9" customFormat="1">
      <c r="C2807" s="426"/>
      <c r="D2807" s="426"/>
      <c r="E2807" s="426"/>
      <c r="F2807" s="426"/>
      <c r="G2807" s="426"/>
      <c r="H2807" s="426"/>
      <c r="I2807" s="426"/>
    </row>
    <row r="2808" spans="3:9" s="9" customFormat="1">
      <c r="C2808" s="426"/>
      <c r="D2808" s="426"/>
      <c r="E2808" s="426"/>
      <c r="F2808" s="426"/>
      <c r="G2808" s="426"/>
      <c r="H2808" s="426"/>
      <c r="I2808" s="426"/>
    </row>
    <row r="2809" spans="3:9" s="9" customFormat="1">
      <c r="C2809" s="426"/>
      <c r="D2809" s="426"/>
      <c r="E2809" s="426"/>
      <c r="F2809" s="426"/>
      <c r="G2809" s="426"/>
      <c r="H2809" s="426"/>
      <c r="I2809" s="426"/>
    </row>
    <row r="2810" spans="3:9" s="9" customFormat="1">
      <c r="C2810" s="426"/>
      <c r="D2810" s="426"/>
      <c r="E2810" s="426"/>
      <c r="F2810" s="426"/>
      <c r="G2810" s="426"/>
      <c r="H2810" s="426"/>
      <c r="I2810" s="426"/>
    </row>
    <row r="2811" spans="3:9" s="9" customFormat="1">
      <c r="C2811" s="426"/>
      <c r="D2811" s="426"/>
      <c r="E2811" s="426"/>
      <c r="F2811" s="426"/>
      <c r="G2811" s="426"/>
      <c r="H2811" s="426"/>
      <c r="I2811" s="426"/>
    </row>
    <row r="2812" spans="3:9" s="9" customFormat="1">
      <c r="C2812" s="426"/>
      <c r="D2812" s="426"/>
      <c r="E2812" s="426"/>
      <c r="F2812" s="426"/>
      <c r="G2812" s="426"/>
      <c r="H2812" s="426"/>
      <c r="I2812" s="426"/>
    </row>
    <row r="2813" spans="3:9" s="9" customFormat="1">
      <c r="C2813" s="426"/>
      <c r="D2813" s="426"/>
      <c r="E2813" s="426"/>
      <c r="F2813" s="426"/>
      <c r="G2813" s="426"/>
      <c r="H2813" s="426"/>
      <c r="I2813" s="426"/>
    </row>
    <row r="2814" spans="3:9" s="9" customFormat="1">
      <c r="C2814" s="426"/>
      <c r="D2814" s="426"/>
      <c r="E2814" s="426"/>
      <c r="F2814" s="426"/>
      <c r="G2814" s="426"/>
      <c r="H2814" s="426"/>
      <c r="I2814" s="426"/>
    </row>
    <row r="2815" spans="3:9" s="9" customFormat="1">
      <c r="C2815" s="426"/>
      <c r="D2815" s="426"/>
      <c r="E2815" s="426"/>
      <c r="F2815" s="426"/>
      <c r="G2815" s="426"/>
      <c r="H2815" s="426"/>
      <c r="I2815" s="426"/>
    </row>
    <row r="2816" spans="3:9" s="9" customFormat="1">
      <c r="C2816" s="426"/>
      <c r="D2816" s="426"/>
      <c r="E2816" s="426"/>
      <c r="F2816" s="426"/>
      <c r="G2816" s="426"/>
      <c r="H2816" s="426"/>
      <c r="I2816" s="426"/>
    </row>
    <row r="2817" spans="3:9" s="9" customFormat="1">
      <c r="C2817" s="426"/>
      <c r="D2817" s="426"/>
      <c r="E2817" s="426"/>
      <c r="F2817" s="426"/>
      <c r="G2817" s="426"/>
      <c r="H2817" s="426"/>
      <c r="I2817" s="426"/>
    </row>
    <row r="2818" spans="3:9" s="9" customFormat="1">
      <c r="C2818" s="426"/>
      <c r="D2818" s="426"/>
      <c r="E2818" s="426"/>
      <c r="F2818" s="426"/>
      <c r="G2818" s="426"/>
      <c r="H2818" s="426"/>
      <c r="I2818" s="426"/>
    </row>
    <row r="2819" spans="3:9" s="9" customFormat="1">
      <c r="C2819" s="426"/>
      <c r="D2819" s="426"/>
      <c r="E2819" s="426"/>
      <c r="F2819" s="426"/>
      <c r="G2819" s="426"/>
      <c r="H2819" s="426"/>
      <c r="I2819" s="426"/>
    </row>
    <row r="2820" spans="3:9" s="9" customFormat="1">
      <c r="C2820" s="426"/>
      <c r="D2820" s="426"/>
      <c r="E2820" s="426"/>
      <c r="F2820" s="426"/>
      <c r="G2820" s="426"/>
      <c r="H2820" s="426"/>
      <c r="I2820" s="426"/>
    </row>
    <row r="2821" spans="3:9" s="9" customFormat="1">
      <c r="C2821" s="426"/>
      <c r="D2821" s="426"/>
      <c r="E2821" s="426"/>
      <c r="F2821" s="426"/>
      <c r="G2821" s="426"/>
      <c r="H2821" s="426"/>
      <c r="I2821" s="426"/>
    </row>
    <row r="2822" spans="3:9" s="9" customFormat="1">
      <c r="C2822" s="426"/>
      <c r="D2822" s="426"/>
      <c r="E2822" s="426"/>
      <c r="F2822" s="426"/>
      <c r="G2822" s="426"/>
      <c r="H2822" s="426"/>
      <c r="I2822" s="426"/>
    </row>
    <row r="2823" spans="3:9" s="9" customFormat="1">
      <c r="C2823" s="426"/>
      <c r="D2823" s="426"/>
      <c r="E2823" s="426"/>
      <c r="F2823" s="426"/>
      <c r="G2823" s="426"/>
      <c r="H2823" s="426"/>
      <c r="I2823" s="426"/>
    </row>
    <row r="2824" spans="3:9" s="9" customFormat="1">
      <c r="C2824" s="426"/>
      <c r="D2824" s="426"/>
      <c r="E2824" s="426"/>
      <c r="F2824" s="426"/>
      <c r="G2824" s="426"/>
      <c r="H2824" s="426"/>
      <c r="I2824" s="426"/>
    </row>
    <row r="2825" spans="3:9" s="9" customFormat="1">
      <c r="C2825" s="426"/>
      <c r="D2825" s="426"/>
      <c r="E2825" s="426"/>
      <c r="F2825" s="426"/>
      <c r="G2825" s="426"/>
      <c r="H2825" s="426"/>
      <c r="I2825" s="426"/>
    </row>
    <row r="2826" spans="3:9" s="9" customFormat="1">
      <c r="C2826" s="426"/>
      <c r="D2826" s="426"/>
      <c r="E2826" s="426"/>
      <c r="F2826" s="426"/>
      <c r="G2826" s="426"/>
      <c r="H2826" s="426"/>
      <c r="I2826" s="426"/>
    </row>
    <row r="2827" spans="3:9" s="9" customFormat="1">
      <c r="C2827" s="426"/>
      <c r="D2827" s="426"/>
      <c r="E2827" s="426"/>
      <c r="F2827" s="426"/>
      <c r="G2827" s="426"/>
      <c r="H2827" s="426"/>
      <c r="I2827" s="426"/>
    </row>
    <row r="2828" spans="3:9" s="9" customFormat="1">
      <c r="C2828" s="426"/>
      <c r="D2828" s="426"/>
      <c r="E2828" s="426"/>
      <c r="F2828" s="426"/>
      <c r="G2828" s="426"/>
      <c r="H2828" s="426"/>
      <c r="I2828" s="426"/>
    </row>
    <row r="2829" spans="3:9" s="9" customFormat="1">
      <c r="C2829" s="426"/>
      <c r="D2829" s="426"/>
      <c r="E2829" s="426"/>
      <c r="F2829" s="426"/>
      <c r="G2829" s="426"/>
      <c r="H2829" s="426"/>
      <c r="I2829" s="426"/>
    </row>
    <row r="2830" spans="3:9" s="9" customFormat="1">
      <c r="C2830" s="426"/>
      <c r="D2830" s="426"/>
      <c r="E2830" s="426"/>
      <c r="F2830" s="426"/>
      <c r="G2830" s="426"/>
      <c r="H2830" s="426"/>
      <c r="I2830" s="426"/>
    </row>
    <row r="2831" spans="3:9" s="9" customFormat="1">
      <c r="C2831" s="426"/>
      <c r="D2831" s="426"/>
      <c r="E2831" s="426"/>
      <c r="F2831" s="426"/>
      <c r="G2831" s="426"/>
      <c r="H2831" s="426"/>
      <c r="I2831" s="426"/>
    </row>
    <row r="2832" spans="3:9" s="9" customFormat="1">
      <c r="C2832" s="426"/>
      <c r="D2832" s="426"/>
      <c r="E2832" s="426"/>
      <c r="F2832" s="426"/>
      <c r="G2832" s="426"/>
      <c r="H2832" s="426"/>
      <c r="I2832" s="426"/>
    </row>
    <row r="2833" spans="3:9" s="9" customFormat="1">
      <c r="C2833" s="426"/>
      <c r="D2833" s="426"/>
      <c r="E2833" s="426"/>
      <c r="F2833" s="426"/>
      <c r="G2833" s="426"/>
      <c r="H2833" s="426"/>
      <c r="I2833" s="426"/>
    </row>
    <row r="2834" spans="3:9" s="9" customFormat="1">
      <c r="C2834" s="426"/>
      <c r="D2834" s="426"/>
      <c r="E2834" s="426"/>
      <c r="F2834" s="426"/>
      <c r="G2834" s="426"/>
      <c r="H2834" s="426"/>
      <c r="I2834" s="426"/>
    </row>
    <row r="2835" spans="3:9" s="9" customFormat="1">
      <c r="C2835" s="426"/>
      <c r="D2835" s="426"/>
      <c r="E2835" s="426"/>
      <c r="F2835" s="426"/>
      <c r="G2835" s="426"/>
      <c r="H2835" s="426"/>
      <c r="I2835" s="426"/>
    </row>
    <row r="2836" spans="3:9" s="9" customFormat="1">
      <c r="C2836" s="426"/>
      <c r="D2836" s="426"/>
      <c r="E2836" s="426"/>
      <c r="F2836" s="426"/>
      <c r="G2836" s="426"/>
      <c r="H2836" s="426"/>
      <c r="I2836" s="426"/>
    </row>
    <row r="2837" spans="3:9" s="9" customFormat="1">
      <c r="C2837" s="426"/>
      <c r="D2837" s="426"/>
      <c r="E2837" s="426"/>
      <c r="F2837" s="426"/>
      <c r="G2837" s="426"/>
      <c r="H2837" s="426"/>
      <c r="I2837" s="426"/>
    </row>
    <row r="2838" spans="3:9" s="9" customFormat="1">
      <c r="C2838" s="426"/>
      <c r="D2838" s="426"/>
      <c r="E2838" s="426"/>
      <c r="F2838" s="426"/>
      <c r="G2838" s="426"/>
      <c r="H2838" s="426"/>
      <c r="I2838" s="426"/>
    </row>
    <row r="2839" spans="3:9" s="9" customFormat="1">
      <c r="C2839" s="426"/>
      <c r="D2839" s="426"/>
      <c r="E2839" s="426"/>
      <c r="F2839" s="426"/>
      <c r="G2839" s="426"/>
      <c r="H2839" s="426"/>
      <c r="I2839" s="426"/>
    </row>
    <row r="2840" spans="3:9" s="9" customFormat="1">
      <c r="C2840" s="426"/>
      <c r="D2840" s="426"/>
      <c r="E2840" s="426"/>
      <c r="F2840" s="426"/>
      <c r="G2840" s="426"/>
      <c r="H2840" s="426"/>
      <c r="I2840" s="426"/>
    </row>
    <row r="2841" spans="3:9" s="9" customFormat="1">
      <c r="C2841" s="426"/>
      <c r="D2841" s="426"/>
      <c r="E2841" s="426"/>
      <c r="F2841" s="426"/>
      <c r="G2841" s="426"/>
      <c r="H2841" s="426"/>
      <c r="I2841" s="426"/>
    </row>
    <row r="2842" spans="3:9" s="9" customFormat="1">
      <c r="C2842" s="426"/>
      <c r="D2842" s="426"/>
      <c r="E2842" s="426"/>
      <c r="F2842" s="426"/>
      <c r="G2842" s="426"/>
      <c r="H2842" s="426"/>
      <c r="I2842" s="426"/>
    </row>
    <row r="2843" spans="3:9" s="9" customFormat="1">
      <c r="C2843" s="426"/>
      <c r="D2843" s="426"/>
      <c r="E2843" s="426"/>
      <c r="F2843" s="426"/>
      <c r="G2843" s="426"/>
      <c r="H2843" s="426"/>
      <c r="I2843" s="426"/>
    </row>
    <row r="2844" spans="3:9" s="9" customFormat="1">
      <c r="C2844" s="426"/>
      <c r="D2844" s="426"/>
      <c r="E2844" s="426"/>
      <c r="F2844" s="426"/>
      <c r="G2844" s="426"/>
      <c r="H2844" s="426"/>
      <c r="I2844" s="426"/>
    </row>
    <row r="2845" spans="3:9" s="9" customFormat="1">
      <c r="C2845" s="426"/>
      <c r="D2845" s="426"/>
      <c r="E2845" s="426"/>
      <c r="F2845" s="426"/>
      <c r="G2845" s="426"/>
      <c r="H2845" s="426"/>
      <c r="I2845" s="426"/>
    </row>
    <row r="2846" spans="3:9" s="9" customFormat="1">
      <c r="C2846" s="426"/>
      <c r="D2846" s="426"/>
      <c r="E2846" s="426"/>
      <c r="F2846" s="426"/>
      <c r="G2846" s="426"/>
      <c r="H2846" s="426"/>
      <c r="I2846" s="426"/>
    </row>
    <row r="2847" spans="3:9" s="9" customFormat="1">
      <c r="C2847" s="426"/>
      <c r="D2847" s="426"/>
      <c r="E2847" s="426"/>
      <c r="F2847" s="426"/>
      <c r="G2847" s="426"/>
      <c r="H2847" s="426"/>
      <c r="I2847" s="426"/>
    </row>
    <row r="2848" spans="3:9" s="9" customFormat="1">
      <c r="C2848" s="426"/>
      <c r="D2848" s="426"/>
      <c r="E2848" s="426"/>
      <c r="F2848" s="426"/>
      <c r="G2848" s="426"/>
      <c r="H2848" s="426"/>
      <c r="I2848" s="426"/>
    </row>
    <row r="2849" spans="3:9" s="9" customFormat="1">
      <c r="C2849" s="426"/>
      <c r="D2849" s="426"/>
      <c r="E2849" s="426"/>
      <c r="F2849" s="426"/>
      <c r="G2849" s="426"/>
      <c r="H2849" s="426"/>
      <c r="I2849" s="426"/>
    </row>
    <row r="2850" spans="3:9" s="9" customFormat="1">
      <c r="C2850" s="426"/>
      <c r="D2850" s="426"/>
      <c r="E2850" s="426"/>
      <c r="F2850" s="426"/>
      <c r="G2850" s="426"/>
      <c r="H2850" s="426"/>
      <c r="I2850" s="426"/>
    </row>
    <row r="2851" spans="3:9" s="9" customFormat="1">
      <c r="C2851" s="426"/>
      <c r="D2851" s="426"/>
      <c r="E2851" s="426"/>
      <c r="F2851" s="426"/>
      <c r="G2851" s="426"/>
      <c r="H2851" s="426"/>
      <c r="I2851" s="426"/>
    </row>
    <row r="2852" spans="3:9" s="9" customFormat="1">
      <c r="C2852" s="426"/>
      <c r="D2852" s="426"/>
      <c r="E2852" s="426"/>
      <c r="F2852" s="426"/>
      <c r="G2852" s="426"/>
      <c r="H2852" s="426"/>
      <c r="I2852" s="426"/>
    </row>
    <row r="2853" spans="3:9" s="9" customFormat="1">
      <c r="C2853" s="426"/>
      <c r="D2853" s="426"/>
      <c r="E2853" s="426"/>
      <c r="F2853" s="426"/>
      <c r="G2853" s="426"/>
      <c r="H2853" s="426"/>
      <c r="I2853" s="426"/>
    </row>
    <row r="2854" spans="3:9" s="9" customFormat="1">
      <c r="C2854" s="426"/>
      <c r="D2854" s="426"/>
      <c r="E2854" s="426"/>
      <c r="F2854" s="426"/>
      <c r="G2854" s="426"/>
      <c r="H2854" s="426"/>
      <c r="I2854" s="426"/>
    </row>
    <row r="2855" spans="3:9" s="9" customFormat="1">
      <c r="C2855" s="426"/>
      <c r="D2855" s="426"/>
      <c r="E2855" s="426"/>
      <c r="F2855" s="426"/>
      <c r="G2855" s="426"/>
      <c r="H2855" s="426"/>
      <c r="I2855" s="426"/>
    </row>
    <row r="2856" spans="3:9" s="9" customFormat="1">
      <c r="C2856" s="426"/>
      <c r="D2856" s="426"/>
      <c r="E2856" s="426"/>
      <c r="F2856" s="426"/>
      <c r="G2856" s="426"/>
      <c r="H2856" s="426"/>
      <c r="I2856" s="426"/>
    </row>
    <row r="2857" spans="3:9" s="9" customFormat="1">
      <c r="C2857" s="426"/>
      <c r="D2857" s="426"/>
      <c r="E2857" s="426"/>
      <c r="F2857" s="426"/>
      <c r="G2857" s="426"/>
      <c r="H2857" s="426"/>
      <c r="I2857" s="426"/>
    </row>
    <row r="2858" spans="3:9" s="9" customFormat="1">
      <c r="C2858" s="426"/>
      <c r="D2858" s="426"/>
      <c r="E2858" s="426"/>
      <c r="F2858" s="426"/>
      <c r="G2858" s="426"/>
      <c r="H2858" s="426"/>
      <c r="I2858" s="426"/>
    </row>
    <row r="2859" spans="3:9" s="9" customFormat="1">
      <c r="C2859" s="426"/>
      <c r="D2859" s="426"/>
      <c r="E2859" s="426"/>
      <c r="F2859" s="426"/>
      <c r="G2859" s="426"/>
      <c r="H2859" s="426"/>
      <c r="I2859" s="426"/>
    </row>
    <row r="2860" spans="3:9" s="9" customFormat="1">
      <c r="C2860" s="426"/>
      <c r="D2860" s="426"/>
      <c r="E2860" s="426"/>
      <c r="F2860" s="426"/>
      <c r="G2860" s="426"/>
      <c r="H2860" s="426"/>
      <c r="I2860" s="426"/>
    </row>
    <row r="2861" spans="3:9" s="9" customFormat="1">
      <c r="C2861" s="426"/>
      <c r="D2861" s="426"/>
      <c r="E2861" s="426"/>
      <c r="F2861" s="426"/>
      <c r="G2861" s="426"/>
      <c r="H2861" s="426"/>
      <c r="I2861" s="426"/>
    </row>
    <row r="2862" spans="3:9" s="9" customFormat="1">
      <c r="C2862" s="426"/>
      <c r="D2862" s="426"/>
      <c r="E2862" s="426"/>
      <c r="F2862" s="426"/>
      <c r="G2862" s="426"/>
      <c r="H2862" s="426"/>
      <c r="I2862" s="426"/>
    </row>
    <row r="2863" spans="3:9" s="9" customFormat="1">
      <c r="C2863" s="426"/>
      <c r="D2863" s="426"/>
      <c r="E2863" s="426"/>
      <c r="F2863" s="426"/>
      <c r="G2863" s="426"/>
      <c r="H2863" s="426"/>
      <c r="I2863" s="426"/>
    </row>
    <row r="2864" spans="3:9" s="9" customFormat="1">
      <c r="C2864" s="426"/>
      <c r="D2864" s="426"/>
      <c r="E2864" s="426"/>
      <c r="F2864" s="426"/>
      <c r="G2864" s="426"/>
      <c r="H2864" s="426"/>
      <c r="I2864" s="426"/>
    </row>
    <row r="2865" spans="3:9" s="9" customFormat="1">
      <c r="C2865" s="426"/>
      <c r="D2865" s="426"/>
      <c r="E2865" s="426"/>
      <c r="F2865" s="426"/>
      <c r="G2865" s="426"/>
      <c r="H2865" s="426"/>
      <c r="I2865" s="426"/>
    </row>
    <row r="2866" spans="3:9" s="9" customFormat="1">
      <c r="C2866" s="426"/>
      <c r="D2866" s="426"/>
      <c r="E2866" s="426"/>
      <c r="F2866" s="426"/>
      <c r="G2866" s="426"/>
      <c r="H2866" s="426"/>
      <c r="I2866" s="426"/>
    </row>
    <row r="2867" spans="3:9" s="9" customFormat="1">
      <c r="C2867" s="426"/>
      <c r="D2867" s="426"/>
      <c r="E2867" s="426"/>
      <c r="F2867" s="426"/>
      <c r="G2867" s="426"/>
      <c r="H2867" s="426"/>
      <c r="I2867" s="426"/>
    </row>
    <row r="2868" spans="3:9" s="9" customFormat="1">
      <c r="C2868" s="426"/>
      <c r="D2868" s="426"/>
      <c r="E2868" s="426"/>
      <c r="F2868" s="426"/>
      <c r="G2868" s="426"/>
      <c r="H2868" s="426"/>
      <c r="I2868" s="426"/>
    </row>
    <row r="2869" spans="3:9" s="9" customFormat="1">
      <c r="C2869" s="426"/>
      <c r="D2869" s="426"/>
      <c r="E2869" s="426"/>
      <c r="F2869" s="426"/>
      <c r="G2869" s="426"/>
      <c r="H2869" s="426"/>
      <c r="I2869" s="426"/>
    </row>
    <row r="2870" spans="3:9" s="9" customFormat="1">
      <c r="C2870" s="426"/>
      <c r="D2870" s="426"/>
      <c r="E2870" s="426"/>
      <c r="F2870" s="426"/>
      <c r="G2870" s="426"/>
      <c r="H2870" s="426"/>
      <c r="I2870" s="426"/>
    </row>
    <row r="2871" spans="3:9" s="9" customFormat="1">
      <c r="C2871" s="426"/>
      <c r="D2871" s="426"/>
      <c r="E2871" s="426"/>
      <c r="F2871" s="426"/>
      <c r="G2871" s="426"/>
      <c r="H2871" s="426"/>
      <c r="I2871" s="426"/>
    </row>
    <row r="2872" spans="3:9" s="9" customFormat="1">
      <c r="C2872" s="426"/>
      <c r="D2872" s="426"/>
      <c r="E2872" s="426"/>
      <c r="F2872" s="426"/>
      <c r="G2872" s="426"/>
      <c r="H2872" s="426"/>
      <c r="I2872" s="426"/>
    </row>
    <row r="2873" spans="3:9" s="9" customFormat="1">
      <c r="C2873" s="426"/>
      <c r="D2873" s="426"/>
      <c r="E2873" s="426"/>
      <c r="F2873" s="426"/>
      <c r="G2873" s="426"/>
      <c r="H2873" s="426"/>
      <c r="I2873" s="426"/>
    </row>
    <row r="2874" spans="3:9" s="9" customFormat="1">
      <c r="C2874" s="426"/>
      <c r="D2874" s="426"/>
      <c r="E2874" s="426"/>
      <c r="F2874" s="426"/>
      <c r="G2874" s="426"/>
      <c r="H2874" s="426"/>
      <c r="I2874" s="426"/>
    </row>
    <row r="2875" spans="3:9" s="9" customFormat="1">
      <c r="C2875" s="426"/>
      <c r="D2875" s="426"/>
      <c r="E2875" s="426"/>
      <c r="F2875" s="426"/>
      <c r="G2875" s="426"/>
      <c r="H2875" s="426"/>
      <c r="I2875" s="426"/>
    </row>
    <row r="2876" spans="3:9" s="9" customFormat="1">
      <c r="C2876" s="426"/>
      <c r="D2876" s="426"/>
      <c r="E2876" s="426"/>
      <c r="F2876" s="426"/>
      <c r="G2876" s="426"/>
      <c r="H2876" s="426"/>
      <c r="I2876" s="426"/>
    </row>
    <row r="2877" spans="3:9" s="9" customFormat="1">
      <c r="C2877" s="426"/>
      <c r="D2877" s="426"/>
      <c r="E2877" s="426"/>
      <c r="F2877" s="426"/>
      <c r="G2877" s="426"/>
      <c r="H2877" s="426"/>
      <c r="I2877" s="426"/>
    </row>
    <row r="2878" spans="3:9" s="9" customFormat="1">
      <c r="C2878" s="426"/>
      <c r="D2878" s="426"/>
      <c r="E2878" s="426"/>
      <c r="F2878" s="426"/>
      <c r="G2878" s="426"/>
      <c r="H2878" s="426"/>
      <c r="I2878" s="426"/>
    </row>
    <row r="2879" spans="3:9" s="9" customFormat="1">
      <c r="C2879" s="426"/>
      <c r="D2879" s="426"/>
      <c r="E2879" s="426"/>
      <c r="F2879" s="426"/>
      <c r="G2879" s="426"/>
      <c r="H2879" s="426"/>
      <c r="I2879" s="426"/>
    </row>
    <row r="2880" spans="3:9" s="9" customFormat="1">
      <c r="C2880" s="426"/>
      <c r="D2880" s="426"/>
      <c r="E2880" s="426"/>
      <c r="F2880" s="426"/>
      <c r="G2880" s="426"/>
      <c r="H2880" s="426"/>
      <c r="I2880" s="426"/>
    </row>
    <row r="2881" spans="3:9" s="9" customFormat="1">
      <c r="C2881" s="426"/>
      <c r="D2881" s="426"/>
      <c r="E2881" s="426"/>
      <c r="F2881" s="426"/>
      <c r="G2881" s="426"/>
      <c r="H2881" s="426"/>
      <c r="I2881" s="426"/>
    </row>
    <row r="2882" spans="3:9" s="9" customFormat="1">
      <c r="C2882" s="426"/>
      <c r="D2882" s="426"/>
      <c r="E2882" s="426"/>
      <c r="F2882" s="426"/>
      <c r="G2882" s="426"/>
      <c r="H2882" s="426"/>
      <c r="I2882" s="426"/>
    </row>
    <row r="2883" spans="3:9" s="9" customFormat="1">
      <c r="C2883" s="426"/>
      <c r="D2883" s="426"/>
      <c r="E2883" s="426"/>
      <c r="F2883" s="426"/>
      <c r="G2883" s="426"/>
      <c r="H2883" s="426"/>
      <c r="I2883" s="426"/>
    </row>
    <row r="2884" spans="3:9" s="9" customFormat="1">
      <c r="C2884" s="426"/>
      <c r="D2884" s="426"/>
      <c r="E2884" s="426"/>
      <c r="F2884" s="426"/>
      <c r="G2884" s="426"/>
      <c r="H2884" s="426"/>
      <c r="I2884" s="426"/>
    </row>
    <row r="2885" spans="3:9" s="9" customFormat="1">
      <c r="C2885" s="426"/>
      <c r="D2885" s="426"/>
      <c r="E2885" s="426"/>
      <c r="F2885" s="426"/>
      <c r="G2885" s="426"/>
      <c r="H2885" s="426"/>
      <c r="I2885" s="426"/>
    </row>
    <row r="2886" spans="3:9" s="9" customFormat="1">
      <c r="C2886" s="426"/>
      <c r="D2886" s="426"/>
      <c r="E2886" s="426"/>
      <c r="F2886" s="426"/>
      <c r="G2886" s="426"/>
      <c r="H2886" s="426"/>
      <c r="I2886" s="426"/>
    </row>
    <row r="2887" spans="3:9" s="9" customFormat="1">
      <c r="C2887" s="426"/>
      <c r="D2887" s="426"/>
      <c r="E2887" s="426"/>
      <c r="F2887" s="426"/>
      <c r="G2887" s="426"/>
      <c r="H2887" s="426"/>
      <c r="I2887" s="426"/>
    </row>
    <row r="2888" spans="3:9" s="9" customFormat="1">
      <c r="C2888" s="426"/>
      <c r="D2888" s="426"/>
      <c r="E2888" s="426"/>
      <c r="F2888" s="426"/>
      <c r="G2888" s="426"/>
      <c r="H2888" s="426"/>
      <c r="I2888" s="426"/>
    </row>
    <row r="2889" spans="3:9" s="9" customFormat="1">
      <c r="C2889" s="426"/>
      <c r="D2889" s="426"/>
      <c r="E2889" s="426"/>
      <c r="F2889" s="426"/>
      <c r="G2889" s="426"/>
      <c r="H2889" s="426"/>
      <c r="I2889" s="426"/>
    </row>
    <row r="2890" spans="3:9" s="9" customFormat="1">
      <c r="C2890" s="426"/>
      <c r="D2890" s="426"/>
      <c r="E2890" s="426"/>
      <c r="F2890" s="426"/>
      <c r="G2890" s="426"/>
      <c r="H2890" s="426"/>
      <c r="I2890" s="426"/>
    </row>
    <row r="2891" spans="3:9" s="9" customFormat="1">
      <c r="C2891" s="426"/>
      <c r="D2891" s="426"/>
      <c r="E2891" s="426"/>
      <c r="F2891" s="426"/>
      <c r="G2891" s="426"/>
      <c r="H2891" s="426"/>
      <c r="I2891" s="426"/>
    </row>
    <row r="2892" spans="3:9" s="9" customFormat="1">
      <c r="C2892" s="426"/>
      <c r="D2892" s="426"/>
      <c r="E2892" s="426"/>
      <c r="F2892" s="426"/>
      <c r="G2892" s="426"/>
      <c r="H2892" s="426"/>
      <c r="I2892" s="426"/>
    </row>
    <row r="2893" spans="3:9" s="9" customFormat="1">
      <c r="C2893" s="426"/>
      <c r="D2893" s="426"/>
      <c r="E2893" s="426"/>
      <c r="F2893" s="426"/>
      <c r="G2893" s="426"/>
      <c r="H2893" s="426"/>
      <c r="I2893" s="426"/>
    </row>
    <row r="2894" spans="3:9" s="9" customFormat="1">
      <c r="C2894" s="426"/>
      <c r="D2894" s="426"/>
      <c r="E2894" s="426"/>
      <c r="F2894" s="426"/>
      <c r="G2894" s="426"/>
      <c r="H2894" s="426"/>
      <c r="I2894" s="426"/>
    </row>
    <row r="2895" spans="3:9" s="9" customFormat="1">
      <c r="C2895" s="426"/>
      <c r="D2895" s="426"/>
      <c r="E2895" s="426"/>
      <c r="F2895" s="426"/>
      <c r="G2895" s="426"/>
      <c r="H2895" s="426"/>
      <c r="I2895" s="426"/>
    </row>
    <row r="2896" spans="3:9" s="9" customFormat="1">
      <c r="C2896" s="426"/>
      <c r="D2896" s="426"/>
      <c r="E2896" s="426"/>
      <c r="F2896" s="426"/>
      <c r="G2896" s="426"/>
      <c r="H2896" s="426"/>
      <c r="I2896" s="426"/>
    </row>
    <row r="2897" spans="3:9" s="9" customFormat="1">
      <c r="C2897" s="426"/>
      <c r="D2897" s="426"/>
      <c r="E2897" s="426"/>
      <c r="F2897" s="426"/>
      <c r="G2897" s="426"/>
      <c r="H2897" s="426"/>
      <c r="I2897" s="426"/>
    </row>
    <row r="2898" spans="3:9" s="9" customFormat="1">
      <c r="C2898" s="426"/>
      <c r="D2898" s="426"/>
      <c r="E2898" s="426"/>
      <c r="F2898" s="426"/>
      <c r="G2898" s="426"/>
      <c r="H2898" s="426"/>
      <c r="I2898" s="426"/>
    </row>
    <row r="2899" spans="3:9" s="9" customFormat="1">
      <c r="C2899" s="426"/>
      <c r="D2899" s="426"/>
      <c r="E2899" s="426"/>
      <c r="F2899" s="426"/>
      <c r="G2899" s="426"/>
      <c r="H2899" s="426"/>
      <c r="I2899" s="426"/>
    </row>
    <row r="2900" spans="3:9" s="9" customFormat="1">
      <c r="C2900" s="426"/>
      <c r="D2900" s="426"/>
      <c r="E2900" s="426"/>
      <c r="F2900" s="426"/>
      <c r="G2900" s="426"/>
      <c r="H2900" s="426"/>
      <c r="I2900" s="426"/>
    </row>
    <row r="2901" spans="3:9" s="9" customFormat="1">
      <c r="C2901" s="426"/>
      <c r="D2901" s="426"/>
      <c r="E2901" s="426"/>
      <c r="F2901" s="426"/>
      <c r="G2901" s="426"/>
      <c r="H2901" s="426"/>
      <c r="I2901" s="426"/>
    </row>
    <row r="2902" spans="3:9" s="9" customFormat="1">
      <c r="C2902" s="426"/>
      <c r="D2902" s="426"/>
      <c r="E2902" s="426"/>
      <c r="F2902" s="426"/>
      <c r="G2902" s="426"/>
      <c r="H2902" s="426"/>
      <c r="I2902" s="426"/>
    </row>
    <row r="2903" spans="3:9" s="9" customFormat="1">
      <c r="C2903" s="426"/>
      <c r="D2903" s="426"/>
      <c r="E2903" s="426"/>
      <c r="F2903" s="426"/>
      <c r="G2903" s="426"/>
      <c r="H2903" s="426"/>
      <c r="I2903" s="426"/>
    </row>
    <row r="2904" spans="3:9" s="9" customFormat="1">
      <c r="C2904" s="426"/>
      <c r="D2904" s="426"/>
      <c r="E2904" s="426"/>
      <c r="F2904" s="426"/>
      <c r="G2904" s="426"/>
      <c r="H2904" s="426"/>
      <c r="I2904" s="426"/>
    </row>
    <row r="2905" spans="3:9" s="9" customFormat="1">
      <c r="C2905" s="426"/>
      <c r="D2905" s="426"/>
      <c r="E2905" s="426"/>
      <c r="F2905" s="426"/>
      <c r="G2905" s="426"/>
      <c r="H2905" s="426"/>
      <c r="I2905" s="426"/>
    </row>
    <row r="2906" spans="3:9" s="9" customFormat="1">
      <c r="C2906" s="426"/>
      <c r="D2906" s="426"/>
      <c r="E2906" s="426"/>
      <c r="F2906" s="426"/>
      <c r="G2906" s="426"/>
      <c r="H2906" s="426"/>
      <c r="I2906" s="426"/>
    </row>
    <row r="2907" spans="3:9" s="9" customFormat="1">
      <c r="C2907" s="426"/>
      <c r="D2907" s="426"/>
      <c r="E2907" s="426"/>
      <c r="F2907" s="426"/>
      <c r="G2907" s="426"/>
      <c r="H2907" s="426"/>
      <c r="I2907" s="426"/>
    </row>
    <row r="2908" spans="3:9" s="9" customFormat="1">
      <c r="C2908" s="426"/>
      <c r="D2908" s="426"/>
      <c r="E2908" s="426"/>
      <c r="F2908" s="426"/>
      <c r="G2908" s="426"/>
      <c r="H2908" s="426"/>
      <c r="I2908" s="426"/>
    </row>
    <row r="2909" spans="3:9" s="9" customFormat="1">
      <c r="C2909" s="426"/>
      <c r="D2909" s="426"/>
      <c r="E2909" s="426"/>
      <c r="F2909" s="426"/>
      <c r="G2909" s="426"/>
      <c r="H2909" s="426"/>
      <c r="I2909" s="426"/>
    </row>
    <row r="2910" spans="3:9" s="9" customFormat="1">
      <c r="C2910" s="426"/>
      <c r="D2910" s="426"/>
      <c r="E2910" s="426"/>
      <c r="F2910" s="426"/>
      <c r="G2910" s="426"/>
      <c r="H2910" s="426"/>
      <c r="I2910" s="426"/>
    </row>
    <row r="2911" spans="3:9" s="9" customFormat="1">
      <c r="C2911" s="426"/>
      <c r="D2911" s="426"/>
      <c r="E2911" s="426"/>
      <c r="F2911" s="426"/>
      <c r="G2911" s="426"/>
      <c r="H2911" s="426"/>
      <c r="I2911" s="426"/>
    </row>
    <row r="2912" spans="3:9" s="9" customFormat="1">
      <c r="C2912" s="426"/>
      <c r="D2912" s="426"/>
      <c r="E2912" s="426"/>
      <c r="F2912" s="426"/>
      <c r="G2912" s="426"/>
      <c r="H2912" s="426"/>
      <c r="I2912" s="426"/>
    </row>
    <row r="2913" spans="3:9" s="9" customFormat="1">
      <c r="C2913" s="426"/>
      <c r="D2913" s="426"/>
      <c r="E2913" s="426"/>
      <c r="F2913" s="426"/>
      <c r="G2913" s="426"/>
      <c r="H2913" s="426"/>
      <c r="I2913" s="426"/>
    </row>
    <row r="2914" spans="3:9" s="9" customFormat="1">
      <c r="C2914" s="426"/>
      <c r="D2914" s="426"/>
      <c r="E2914" s="426"/>
      <c r="F2914" s="426"/>
      <c r="G2914" s="426"/>
      <c r="H2914" s="426"/>
      <c r="I2914" s="426"/>
    </row>
    <row r="2915" spans="3:9" s="9" customFormat="1">
      <c r="C2915" s="426"/>
      <c r="D2915" s="426"/>
      <c r="E2915" s="426"/>
      <c r="F2915" s="426"/>
      <c r="G2915" s="426"/>
      <c r="H2915" s="426"/>
      <c r="I2915" s="426"/>
    </row>
    <row r="2916" spans="3:9" s="9" customFormat="1">
      <c r="C2916" s="426"/>
      <c r="D2916" s="426"/>
      <c r="E2916" s="426"/>
      <c r="F2916" s="426"/>
      <c r="G2916" s="426"/>
      <c r="H2916" s="426"/>
      <c r="I2916" s="426"/>
    </row>
    <row r="2917" spans="3:9" s="9" customFormat="1">
      <c r="C2917" s="426"/>
      <c r="D2917" s="426"/>
      <c r="E2917" s="426"/>
      <c r="F2917" s="426"/>
      <c r="G2917" s="426"/>
      <c r="H2917" s="426"/>
      <c r="I2917" s="426"/>
    </row>
    <row r="2918" spans="3:9" s="9" customFormat="1">
      <c r="C2918" s="426"/>
      <c r="D2918" s="426"/>
      <c r="E2918" s="426"/>
      <c r="F2918" s="426"/>
      <c r="G2918" s="426"/>
      <c r="H2918" s="426"/>
      <c r="I2918" s="426"/>
    </row>
    <row r="2919" spans="3:9" s="9" customFormat="1">
      <c r="C2919" s="426"/>
      <c r="D2919" s="426"/>
      <c r="E2919" s="426"/>
      <c r="F2919" s="426"/>
      <c r="G2919" s="426"/>
      <c r="H2919" s="426"/>
      <c r="I2919" s="426"/>
    </row>
    <row r="2920" spans="3:9" s="9" customFormat="1">
      <c r="C2920" s="426"/>
      <c r="D2920" s="426"/>
      <c r="E2920" s="426"/>
      <c r="F2920" s="426"/>
      <c r="G2920" s="426"/>
      <c r="H2920" s="426"/>
      <c r="I2920" s="426"/>
    </row>
    <row r="2921" spans="3:9" s="9" customFormat="1">
      <c r="C2921" s="426"/>
      <c r="D2921" s="426"/>
      <c r="E2921" s="426"/>
      <c r="F2921" s="426"/>
      <c r="G2921" s="426"/>
      <c r="H2921" s="426"/>
      <c r="I2921" s="426"/>
    </row>
    <row r="2922" spans="3:9" s="9" customFormat="1">
      <c r="C2922" s="426"/>
      <c r="D2922" s="426"/>
      <c r="E2922" s="426"/>
      <c r="F2922" s="426"/>
      <c r="G2922" s="426"/>
      <c r="H2922" s="426"/>
      <c r="I2922" s="426"/>
    </row>
    <row r="2923" spans="3:9" s="9" customFormat="1">
      <c r="C2923" s="426"/>
      <c r="D2923" s="426"/>
      <c r="E2923" s="426"/>
      <c r="F2923" s="426"/>
      <c r="G2923" s="426"/>
      <c r="H2923" s="426"/>
      <c r="I2923" s="426"/>
    </row>
    <row r="2924" spans="3:9" s="9" customFormat="1">
      <c r="C2924" s="426"/>
      <c r="D2924" s="426"/>
      <c r="E2924" s="426"/>
      <c r="F2924" s="426"/>
      <c r="G2924" s="426"/>
      <c r="H2924" s="426"/>
      <c r="I2924" s="426"/>
    </row>
    <row r="2925" spans="3:9" s="9" customFormat="1">
      <c r="C2925" s="426"/>
      <c r="D2925" s="426"/>
      <c r="E2925" s="426"/>
      <c r="F2925" s="426"/>
      <c r="G2925" s="426"/>
      <c r="H2925" s="426"/>
      <c r="I2925" s="426"/>
    </row>
    <row r="2926" spans="3:9" s="9" customFormat="1">
      <c r="C2926" s="426"/>
      <c r="D2926" s="426"/>
      <c r="E2926" s="426"/>
      <c r="F2926" s="426"/>
      <c r="G2926" s="426"/>
      <c r="H2926" s="426"/>
      <c r="I2926" s="426"/>
    </row>
    <row r="2927" spans="3:9" s="9" customFormat="1">
      <c r="C2927" s="426"/>
      <c r="D2927" s="426"/>
      <c r="E2927" s="426"/>
      <c r="F2927" s="426"/>
      <c r="G2927" s="426"/>
      <c r="H2927" s="426"/>
      <c r="I2927" s="426"/>
    </row>
    <row r="2928" spans="3:9" s="9" customFormat="1">
      <c r="C2928" s="426"/>
      <c r="D2928" s="426"/>
      <c r="E2928" s="426"/>
      <c r="F2928" s="426"/>
      <c r="G2928" s="426"/>
      <c r="H2928" s="426"/>
      <c r="I2928" s="426"/>
    </row>
    <row r="2929" spans="3:9" s="9" customFormat="1">
      <c r="C2929" s="426"/>
      <c r="D2929" s="426"/>
      <c r="E2929" s="426"/>
      <c r="F2929" s="426"/>
      <c r="G2929" s="426"/>
      <c r="H2929" s="426"/>
      <c r="I2929" s="426"/>
    </row>
    <row r="2930" spans="3:9" s="9" customFormat="1">
      <c r="C2930" s="426"/>
      <c r="D2930" s="426"/>
      <c r="E2930" s="426"/>
      <c r="F2930" s="426"/>
      <c r="G2930" s="426"/>
      <c r="H2930" s="426"/>
      <c r="I2930" s="426"/>
    </row>
    <row r="2931" spans="3:9" s="9" customFormat="1">
      <c r="C2931" s="426"/>
      <c r="D2931" s="426"/>
      <c r="E2931" s="426"/>
      <c r="F2931" s="426"/>
      <c r="G2931" s="426"/>
      <c r="H2931" s="426"/>
      <c r="I2931" s="426"/>
    </row>
    <row r="2932" spans="3:9" s="9" customFormat="1">
      <c r="C2932" s="426"/>
      <c r="D2932" s="426"/>
      <c r="E2932" s="426"/>
      <c r="F2932" s="426"/>
      <c r="G2932" s="426"/>
      <c r="H2932" s="426"/>
      <c r="I2932" s="426"/>
    </row>
    <row r="2933" spans="3:9" s="9" customFormat="1">
      <c r="C2933" s="426"/>
      <c r="D2933" s="426"/>
      <c r="E2933" s="426"/>
      <c r="F2933" s="426"/>
      <c r="G2933" s="426"/>
      <c r="H2933" s="426"/>
      <c r="I2933" s="426"/>
    </row>
    <row r="2934" spans="3:9" s="9" customFormat="1">
      <c r="C2934" s="426"/>
      <c r="D2934" s="426"/>
      <c r="E2934" s="426"/>
      <c r="F2934" s="426"/>
      <c r="G2934" s="426"/>
      <c r="H2934" s="426"/>
      <c r="I2934" s="426"/>
    </row>
    <row r="2935" spans="3:9" s="9" customFormat="1">
      <c r="C2935" s="426"/>
      <c r="D2935" s="426"/>
      <c r="E2935" s="426"/>
      <c r="F2935" s="426"/>
      <c r="G2935" s="426"/>
      <c r="H2935" s="426"/>
      <c r="I2935" s="426"/>
    </row>
    <row r="2936" spans="3:9" s="9" customFormat="1">
      <c r="C2936" s="426"/>
      <c r="D2936" s="426"/>
      <c r="E2936" s="426"/>
      <c r="F2936" s="426"/>
      <c r="G2936" s="426"/>
      <c r="H2936" s="426"/>
      <c r="I2936" s="426"/>
    </row>
    <row r="2937" spans="3:9" s="9" customFormat="1">
      <c r="C2937" s="426"/>
      <c r="D2937" s="426"/>
      <c r="E2937" s="426"/>
      <c r="F2937" s="426"/>
      <c r="G2937" s="426"/>
      <c r="H2937" s="426"/>
      <c r="I2937" s="426"/>
    </row>
    <row r="2938" spans="3:9" s="9" customFormat="1">
      <c r="C2938" s="426"/>
      <c r="D2938" s="426"/>
      <c r="E2938" s="426"/>
      <c r="F2938" s="426"/>
      <c r="G2938" s="426"/>
      <c r="H2938" s="426"/>
      <c r="I2938" s="426"/>
    </row>
    <row r="2939" spans="3:9" s="9" customFormat="1">
      <c r="C2939" s="426"/>
      <c r="D2939" s="426"/>
      <c r="E2939" s="426"/>
      <c r="F2939" s="426"/>
      <c r="G2939" s="426"/>
      <c r="H2939" s="426"/>
      <c r="I2939" s="426"/>
    </row>
    <row r="2940" spans="3:9" s="9" customFormat="1">
      <c r="C2940" s="426"/>
      <c r="D2940" s="426"/>
      <c r="E2940" s="426"/>
      <c r="F2940" s="426"/>
      <c r="G2940" s="426"/>
      <c r="H2940" s="426"/>
      <c r="I2940" s="426"/>
    </row>
    <row r="2941" spans="3:9" s="9" customFormat="1">
      <c r="C2941" s="426"/>
      <c r="D2941" s="426"/>
      <c r="E2941" s="426"/>
      <c r="F2941" s="426"/>
      <c r="G2941" s="426"/>
      <c r="H2941" s="426"/>
      <c r="I2941" s="426"/>
    </row>
    <row r="2942" spans="3:9" s="9" customFormat="1">
      <c r="C2942" s="426"/>
      <c r="D2942" s="426"/>
      <c r="E2942" s="426"/>
      <c r="F2942" s="426"/>
      <c r="G2942" s="426"/>
      <c r="H2942" s="426"/>
      <c r="I2942" s="426"/>
    </row>
    <row r="2943" spans="3:9" s="9" customFormat="1">
      <c r="C2943" s="426"/>
      <c r="D2943" s="426"/>
      <c r="E2943" s="426"/>
      <c r="F2943" s="426"/>
      <c r="G2943" s="426"/>
      <c r="H2943" s="426"/>
      <c r="I2943" s="426"/>
    </row>
    <row r="2944" spans="3:9" s="9" customFormat="1">
      <c r="C2944" s="426"/>
      <c r="D2944" s="426"/>
      <c r="E2944" s="426"/>
      <c r="F2944" s="426"/>
      <c r="G2944" s="426"/>
      <c r="H2944" s="426"/>
      <c r="I2944" s="426"/>
    </row>
    <row r="2945" spans="3:9" s="9" customFormat="1">
      <c r="C2945" s="426"/>
      <c r="D2945" s="426"/>
      <c r="E2945" s="426"/>
      <c r="F2945" s="426"/>
      <c r="G2945" s="426"/>
      <c r="H2945" s="426"/>
      <c r="I2945" s="426"/>
    </row>
    <row r="2946" spans="3:9" s="9" customFormat="1">
      <c r="C2946" s="426"/>
      <c r="D2946" s="426"/>
      <c r="E2946" s="426"/>
      <c r="F2946" s="426"/>
      <c r="G2946" s="426"/>
      <c r="H2946" s="426"/>
      <c r="I2946" s="426"/>
    </row>
    <row r="2947" spans="3:9" s="9" customFormat="1">
      <c r="C2947" s="426"/>
      <c r="D2947" s="426"/>
      <c r="E2947" s="426"/>
      <c r="F2947" s="426"/>
      <c r="G2947" s="426"/>
      <c r="H2947" s="426"/>
      <c r="I2947" s="426"/>
    </row>
    <row r="2948" spans="3:9" s="9" customFormat="1">
      <c r="C2948" s="426"/>
      <c r="D2948" s="426"/>
      <c r="E2948" s="426"/>
      <c r="F2948" s="426"/>
      <c r="G2948" s="426"/>
      <c r="H2948" s="426"/>
      <c r="I2948" s="426"/>
    </row>
    <row r="2949" spans="3:9" s="9" customFormat="1">
      <c r="C2949" s="426"/>
      <c r="D2949" s="426"/>
      <c r="E2949" s="426"/>
      <c r="F2949" s="426"/>
      <c r="G2949" s="426"/>
      <c r="H2949" s="426"/>
      <c r="I2949" s="426"/>
    </row>
    <row r="2950" spans="3:9" s="9" customFormat="1">
      <c r="C2950" s="426"/>
      <c r="D2950" s="426"/>
      <c r="E2950" s="426"/>
      <c r="F2950" s="426"/>
      <c r="G2950" s="426"/>
      <c r="H2950" s="426"/>
      <c r="I2950" s="426"/>
    </row>
    <row r="2951" spans="3:9" s="9" customFormat="1">
      <c r="C2951" s="426"/>
      <c r="D2951" s="426"/>
      <c r="E2951" s="426"/>
      <c r="F2951" s="426"/>
      <c r="G2951" s="426"/>
      <c r="H2951" s="426"/>
      <c r="I2951" s="426"/>
    </row>
    <row r="2952" spans="3:9" s="9" customFormat="1">
      <c r="C2952" s="426"/>
      <c r="D2952" s="426"/>
      <c r="E2952" s="426"/>
      <c r="F2952" s="426"/>
      <c r="G2952" s="426"/>
      <c r="H2952" s="426"/>
      <c r="I2952" s="426"/>
    </row>
    <row r="2953" spans="3:9" s="9" customFormat="1">
      <c r="C2953" s="426"/>
      <c r="D2953" s="426"/>
      <c r="E2953" s="426"/>
      <c r="F2953" s="426"/>
      <c r="G2953" s="426"/>
      <c r="H2953" s="426"/>
      <c r="I2953" s="426"/>
    </row>
    <row r="2954" spans="3:9" s="9" customFormat="1">
      <c r="C2954" s="426"/>
      <c r="D2954" s="426"/>
      <c r="E2954" s="426"/>
      <c r="F2954" s="426"/>
      <c r="G2954" s="426"/>
      <c r="H2954" s="426"/>
      <c r="I2954" s="426"/>
    </row>
    <row r="2955" spans="3:9" s="9" customFormat="1">
      <c r="C2955" s="426"/>
      <c r="D2955" s="426"/>
      <c r="E2955" s="426"/>
      <c r="F2955" s="426"/>
      <c r="G2955" s="426"/>
      <c r="H2955" s="426"/>
      <c r="I2955" s="426"/>
    </row>
    <row r="2956" spans="3:9" s="9" customFormat="1">
      <c r="C2956" s="426"/>
      <c r="D2956" s="426"/>
      <c r="E2956" s="426"/>
      <c r="F2956" s="426"/>
      <c r="G2956" s="426"/>
      <c r="H2956" s="426"/>
      <c r="I2956" s="426"/>
    </row>
    <row r="2957" spans="3:9" s="9" customFormat="1">
      <c r="C2957" s="426"/>
      <c r="D2957" s="426"/>
      <c r="E2957" s="426"/>
      <c r="F2957" s="426"/>
      <c r="G2957" s="426"/>
      <c r="H2957" s="426"/>
      <c r="I2957" s="426"/>
    </row>
    <row r="2958" spans="3:9" s="9" customFormat="1">
      <c r="C2958" s="426"/>
      <c r="D2958" s="426"/>
      <c r="E2958" s="426"/>
      <c r="F2958" s="426"/>
      <c r="G2958" s="426"/>
      <c r="H2958" s="426"/>
      <c r="I2958" s="426"/>
    </row>
    <row r="2959" spans="3:9" s="9" customFormat="1">
      <c r="C2959" s="426"/>
      <c r="D2959" s="426"/>
      <c r="E2959" s="426"/>
      <c r="F2959" s="426"/>
      <c r="G2959" s="426"/>
      <c r="H2959" s="426"/>
      <c r="I2959" s="426"/>
    </row>
    <row r="2960" spans="3:9" s="9" customFormat="1">
      <c r="C2960" s="426"/>
      <c r="D2960" s="426"/>
      <c r="E2960" s="426"/>
      <c r="F2960" s="426"/>
      <c r="G2960" s="426"/>
      <c r="H2960" s="426"/>
      <c r="I2960" s="426"/>
    </row>
    <row r="2961" spans="3:9" s="9" customFormat="1">
      <c r="C2961" s="426"/>
      <c r="D2961" s="426"/>
      <c r="E2961" s="426"/>
      <c r="F2961" s="426"/>
      <c r="G2961" s="426"/>
      <c r="H2961" s="426"/>
      <c r="I2961" s="426"/>
    </row>
    <row r="2962" spans="3:9" s="9" customFormat="1">
      <c r="C2962" s="426"/>
      <c r="D2962" s="426"/>
      <c r="E2962" s="426"/>
      <c r="F2962" s="426"/>
      <c r="G2962" s="426"/>
      <c r="H2962" s="426"/>
      <c r="I2962" s="426"/>
    </row>
    <row r="2963" spans="3:9" s="9" customFormat="1">
      <c r="C2963" s="426"/>
      <c r="D2963" s="426"/>
      <c r="E2963" s="426"/>
      <c r="F2963" s="426"/>
      <c r="G2963" s="426"/>
      <c r="H2963" s="426"/>
      <c r="I2963" s="426"/>
    </row>
    <row r="2964" spans="3:9" s="9" customFormat="1">
      <c r="C2964" s="426"/>
      <c r="D2964" s="426"/>
      <c r="E2964" s="426"/>
      <c r="F2964" s="426"/>
      <c r="G2964" s="426"/>
      <c r="H2964" s="426"/>
      <c r="I2964" s="426"/>
    </row>
    <row r="2965" spans="3:9" s="9" customFormat="1">
      <c r="C2965" s="426"/>
      <c r="D2965" s="426"/>
      <c r="E2965" s="426"/>
      <c r="F2965" s="426"/>
      <c r="G2965" s="426"/>
      <c r="H2965" s="426"/>
      <c r="I2965" s="426"/>
    </row>
    <row r="2966" spans="3:9" s="9" customFormat="1">
      <c r="C2966" s="426"/>
      <c r="D2966" s="426"/>
      <c r="E2966" s="426"/>
      <c r="F2966" s="426"/>
      <c r="G2966" s="426"/>
      <c r="H2966" s="426"/>
      <c r="I2966" s="426"/>
    </row>
    <row r="2967" spans="3:9" s="9" customFormat="1">
      <c r="C2967" s="426"/>
      <c r="D2967" s="426"/>
      <c r="E2967" s="426"/>
      <c r="F2967" s="426"/>
      <c r="G2967" s="426"/>
      <c r="H2967" s="426"/>
      <c r="I2967" s="426"/>
    </row>
    <row r="2968" spans="3:9" s="9" customFormat="1">
      <c r="C2968" s="426"/>
      <c r="D2968" s="426"/>
      <c r="E2968" s="426"/>
      <c r="F2968" s="426"/>
      <c r="G2968" s="426"/>
      <c r="H2968" s="426"/>
      <c r="I2968" s="426"/>
    </row>
    <row r="2969" spans="3:9" s="9" customFormat="1">
      <c r="C2969" s="426"/>
      <c r="D2969" s="426"/>
      <c r="E2969" s="426"/>
      <c r="F2969" s="426"/>
      <c r="G2969" s="426"/>
      <c r="H2969" s="426"/>
      <c r="I2969" s="426"/>
    </row>
    <row r="2970" spans="3:9" s="9" customFormat="1">
      <c r="C2970" s="426"/>
      <c r="D2970" s="426"/>
      <c r="E2970" s="426"/>
      <c r="F2970" s="426"/>
      <c r="G2970" s="426"/>
      <c r="H2970" s="426"/>
      <c r="I2970" s="426"/>
    </row>
    <row r="2971" spans="3:9" s="9" customFormat="1">
      <c r="C2971" s="426"/>
      <c r="D2971" s="426"/>
      <c r="E2971" s="426"/>
      <c r="F2971" s="426"/>
      <c r="G2971" s="426"/>
      <c r="H2971" s="426"/>
      <c r="I2971" s="426"/>
    </row>
    <row r="2972" spans="3:9" s="9" customFormat="1">
      <c r="C2972" s="426"/>
      <c r="D2972" s="426"/>
      <c r="E2972" s="426"/>
      <c r="F2972" s="426"/>
      <c r="G2972" s="426"/>
      <c r="H2972" s="426"/>
      <c r="I2972" s="426"/>
    </row>
    <row r="2973" spans="3:9" s="9" customFormat="1">
      <c r="C2973" s="426"/>
      <c r="D2973" s="426"/>
      <c r="E2973" s="426"/>
      <c r="F2973" s="426"/>
      <c r="G2973" s="426"/>
      <c r="H2973" s="426"/>
      <c r="I2973" s="426"/>
    </row>
    <row r="2974" spans="3:9" s="9" customFormat="1">
      <c r="C2974" s="426"/>
      <c r="D2974" s="426"/>
      <c r="E2974" s="426"/>
      <c r="F2974" s="426"/>
      <c r="G2974" s="426"/>
      <c r="H2974" s="426"/>
      <c r="I2974" s="426"/>
    </row>
    <row r="2975" spans="3:9" s="9" customFormat="1">
      <c r="C2975" s="426"/>
      <c r="D2975" s="426"/>
      <c r="E2975" s="426"/>
      <c r="F2975" s="426"/>
      <c r="G2975" s="426"/>
      <c r="H2975" s="426"/>
      <c r="I2975" s="426"/>
    </row>
    <row r="2976" spans="3:9" s="9" customFormat="1">
      <c r="C2976" s="426"/>
      <c r="D2976" s="426"/>
      <c r="E2976" s="426"/>
      <c r="F2976" s="426"/>
      <c r="G2976" s="426"/>
      <c r="H2976" s="426"/>
      <c r="I2976" s="426"/>
    </row>
    <row r="2977" spans="3:9" s="9" customFormat="1">
      <c r="C2977" s="426"/>
      <c r="D2977" s="426"/>
      <c r="E2977" s="426"/>
      <c r="F2977" s="426"/>
      <c r="G2977" s="426"/>
      <c r="H2977" s="426"/>
      <c r="I2977" s="426"/>
    </row>
    <row r="2978" spans="3:9" s="9" customFormat="1">
      <c r="C2978" s="426"/>
      <c r="D2978" s="426"/>
      <c r="E2978" s="426"/>
      <c r="F2978" s="426"/>
      <c r="G2978" s="426"/>
      <c r="H2978" s="426"/>
      <c r="I2978" s="426"/>
    </row>
    <row r="2979" spans="3:9" s="9" customFormat="1">
      <c r="C2979" s="426"/>
      <c r="D2979" s="426"/>
      <c r="E2979" s="426"/>
      <c r="F2979" s="426"/>
      <c r="G2979" s="426"/>
      <c r="H2979" s="426"/>
      <c r="I2979" s="426"/>
    </row>
    <row r="2980" spans="3:9" s="9" customFormat="1">
      <c r="C2980" s="426"/>
      <c r="D2980" s="426"/>
      <c r="E2980" s="426"/>
      <c r="F2980" s="426"/>
      <c r="G2980" s="426"/>
      <c r="H2980" s="426"/>
      <c r="I2980" s="426"/>
    </row>
    <row r="2981" spans="3:9" s="9" customFormat="1">
      <c r="C2981" s="426"/>
      <c r="D2981" s="426"/>
      <c r="E2981" s="426"/>
      <c r="F2981" s="426"/>
      <c r="G2981" s="426"/>
      <c r="H2981" s="426"/>
      <c r="I2981" s="426"/>
    </row>
    <row r="2982" spans="3:9" s="9" customFormat="1">
      <c r="C2982" s="426"/>
      <c r="D2982" s="426"/>
      <c r="E2982" s="426"/>
      <c r="F2982" s="426"/>
      <c r="G2982" s="426"/>
      <c r="H2982" s="426"/>
      <c r="I2982" s="426"/>
    </row>
    <row r="2983" spans="3:9" s="9" customFormat="1">
      <c r="C2983" s="426"/>
      <c r="D2983" s="426"/>
      <c r="E2983" s="426"/>
      <c r="F2983" s="426"/>
      <c r="G2983" s="426"/>
      <c r="H2983" s="426"/>
      <c r="I2983" s="426"/>
    </row>
    <row r="2984" spans="3:9" s="9" customFormat="1">
      <c r="C2984" s="426"/>
      <c r="D2984" s="426"/>
      <c r="E2984" s="426"/>
      <c r="F2984" s="426"/>
      <c r="G2984" s="426"/>
      <c r="H2984" s="426"/>
      <c r="I2984" s="426"/>
    </row>
    <row r="2985" spans="3:9" s="9" customFormat="1">
      <c r="C2985" s="426"/>
      <c r="D2985" s="426"/>
      <c r="E2985" s="426"/>
      <c r="F2985" s="426"/>
      <c r="G2985" s="426"/>
      <c r="H2985" s="426"/>
      <c r="I2985" s="426"/>
    </row>
    <row r="2986" spans="3:9" s="9" customFormat="1">
      <c r="C2986" s="426"/>
      <c r="D2986" s="426"/>
      <c r="E2986" s="426"/>
      <c r="F2986" s="426"/>
      <c r="G2986" s="426"/>
      <c r="H2986" s="426"/>
      <c r="I2986" s="426"/>
    </row>
    <row r="2987" spans="3:9" s="9" customFormat="1">
      <c r="C2987" s="426"/>
      <c r="D2987" s="426"/>
      <c r="E2987" s="426"/>
      <c r="F2987" s="426"/>
      <c r="G2987" s="426"/>
      <c r="H2987" s="426"/>
      <c r="I2987" s="426"/>
    </row>
    <row r="2988" spans="3:9" s="9" customFormat="1">
      <c r="C2988" s="426"/>
      <c r="D2988" s="426"/>
      <c r="E2988" s="426"/>
      <c r="F2988" s="426"/>
      <c r="G2988" s="426"/>
      <c r="H2988" s="426"/>
      <c r="I2988" s="426"/>
    </row>
    <row r="2989" spans="3:9" s="9" customFormat="1">
      <c r="C2989" s="426"/>
      <c r="D2989" s="426"/>
      <c r="E2989" s="426"/>
      <c r="F2989" s="426"/>
      <c r="G2989" s="426"/>
      <c r="H2989" s="426"/>
      <c r="I2989" s="426"/>
    </row>
    <row r="2990" spans="3:9" s="9" customFormat="1">
      <c r="C2990" s="426"/>
      <c r="D2990" s="426"/>
      <c r="E2990" s="426"/>
      <c r="F2990" s="426"/>
      <c r="G2990" s="426"/>
      <c r="H2990" s="426"/>
      <c r="I2990" s="426"/>
    </row>
    <row r="2991" spans="3:9" s="9" customFormat="1">
      <c r="C2991" s="426"/>
      <c r="D2991" s="426"/>
      <c r="E2991" s="426"/>
      <c r="F2991" s="426"/>
      <c r="G2991" s="426"/>
      <c r="H2991" s="426"/>
      <c r="I2991" s="426"/>
    </row>
    <row r="2992" spans="3:9" s="9" customFormat="1">
      <c r="C2992" s="426"/>
      <c r="D2992" s="426"/>
      <c r="E2992" s="426"/>
      <c r="F2992" s="426"/>
      <c r="G2992" s="426"/>
      <c r="H2992" s="426"/>
      <c r="I2992" s="426"/>
    </row>
    <row r="2993" spans="3:9" s="9" customFormat="1">
      <c r="C2993" s="426"/>
      <c r="D2993" s="426"/>
      <c r="E2993" s="426"/>
      <c r="F2993" s="426"/>
      <c r="G2993" s="426"/>
      <c r="H2993" s="426"/>
      <c r="I2993" s="426"/>
    </row>
    <row r="2994" spans="3:9" s="9" customFormat="1">
      <c r="C2994" s="426"/>
      <c r="D2994" s="426"/>
      <c r="E2994" s="426"/>
      <c r="F2994" s="426"/>
      <c r="G2994" s="426"/>
      <c r="H2994" s="426"/>
      <c r="I2994" s="426"/>
    </row>
    <row r="2995" spans="3:9" s="9" customFormat="1">
      <c r="C2995" s="426"/>
      <c r="D2995" s="426"/>
      <c r="E2995" s="426"/>
      <c r="F2995" s="426"/>
      <c r="G2995" s="426"/>
      <c r="H2995" s="426"/>
      <c r="I2995" s="426"/>
    </row>
    <row r="2996" spans="3:9" s="9" customFormat="1">
      <c r="C2996" s="426"/>
      <c r="D2996" s="426"/>
      <c r="E2996" s="426"/>
      <c r="F2996" s="426"/>
      <c r="G2996" s="426"/>
      <c r="H2996" s="426"/>
      <c r="I2996" s="426"/>
    </row>
    <row r="2997" spans="3:9" s="9" customFormat="1">
      <c r="C2997" s="426"/>
      <c r="D2997" s="426"/>
      <c r="E2997" s="426"/>
      <c r="F2997" s="426"/>
      <c r="G2997" s="426"/>
      <c r="H2997" s="426"/>
      <c r="I2997" s="426"/>
    </row>
    <row r="2998" spans="3:9" s="9" customFormat="1">
      <c r="C2998" s="426"/>
      <c r="D2998" s="426"/>
      <c r="E2998" s="426"/>
      <c r="F2998" s="426"/>
      <c r="G2998" s="426"/>
      <c r="H2998" s="426"/>
      <c r="I2998" s="426"/>
    </row>
    <row r="2999" spans="3:9" s="9" customFormat="1">
      <c r="C2999" s="426"/>
      <c r="D2999" s="426"/>
      <c r="E2999" s="426"/>
      <c r="F2999" s="426"/>
      <c r="G2999" s="426"/>
      <c r="H2999" s="426"/>
      <c r="I2999" s="426"/>
    </row>
    <row r="3000" spans="3:9" s="9" customFormat="1">
      <c r="C3000" s="426"/>
      <c r="D3000" s="426"/>
      <c r="E3000" s="426"/>
      <c r="F3000" s="426"/>
      <c r="G3000" s="426"/>
      <c r="H3000" s="426"/>
      <c r="I3000" s="426"/>
    </row>
    <row r="3001" spans="3:9" s="9" customFormat="1">
      <c r="C3001" s="426"/>
      <c r="D3001" s="426"/>
      <c r="E3001" s="426"/>
      <c r="F3001" s="426"/>
      <c r="G3001" s="426"/>
      <c r="H3001" s="426"/>
      <c r="I3001" s="426"/>
    </row>
    <row r="3002" spans="3:9" s="9" customFormat="1">
      <c r="C3002" s="426"/>
      <c r="D3002" s="426"/>
      <c r="E3002" s="426"/>
      <c r="F3002" s="426"/>
      <c r="G3002" s="426"/>
      <c r="H3002" s="426"/>
      <c r="I3002" s="426"/>
    </row>
    <row r="3003" spans="3:9" s="9" customFormat="1">
      <c r="C3003" s="426"/>
      <c r="D3003" s="426"/>
      <c r="E3003" s="426"/>
      <c r="F3003" s="426"/>
      <c r="G3003" s="426"/>
      <c r="H3003" s="426"/>
      <c r="I3003" s="426"/>
    </row>
    <row r="3004" spans="3:9" s="9" customFormat="1">
      <c r="C3004" s="426"/>
      <c r="D3004" s="426"/>
      <c r="E3004" s="426"/>
      <c r="F3004" s="426"/>
      <c r="G3004" s="426"/>
      <c r="H3004" s="426"/>
      <c r="I3004" s="426"/>
    </row>
    <row r="3005" spans="3:9" s="9" customFormat="1">
      <c r="C3005" s="426"/>
      <c r="D3005" s="426"/>
      <c r="E3005" s="426"/>
      <c r="F3005" s="426"/>
      <c r="G3005" s="426"/>
      <c r="H3005" s="426"/>
      <c r="I3005" s="426"/>
    </row>
    <row r="3006" spans="3:9" s="9" customFormat="1">
      <c r="C3006" s="426"/>
      <c r="D3006" s="426"/>
      <c r="E3006" s="426"/>
      <c r="F3006" s="426"/>
      <c r="G3006" s="426"/>
      <c r="H3006" s="426"/>
      <c r="I3006" s="426"/>
    </row>
    <row r="3007" spans="3:9" s="9" customFormat="1">
      <c r="C3007" s="426"/>
      <c r="D3007" s="426"/>
      <c r="E3007" s="426"/>
      <c r="F3007" s="426"/>
      <c r="G3007" s="426"/>
      <c r="H3007" s="426"/>
      <c r="I3007" s="426"/>
    </row>
    <row r="3008" spans="3:9" s="9" customFormat="1">
      <c r="C3008" s="426"/>
      <c r="D3008" s="426"/>
      <c r="E3008" s="426"/>
      <c r="F3008" s="426"/>
      <c r="G3008" s="426"/>
      <c r="H3008" s="426"/>
      <c r="I3008" s="426"/>
    </row>
    <row r="3009" spans="3:9" s="9" customFormat="1">
      <c r="C3009" s="426"/>
      <c r="D3009" s="426"/>
      <c r="E3009" s="426"/>
      <c r="F3009" s="426"/>
      <c r="G3009" s="426"/>
      <c r="H3009" s="426"/>
      <c r="I3009" s="426"/>
    </row>
    <row r="3010" spans="3:9" s="9" customFormat="1">
      <c r="C3010" s="426"/>
      <c r="D3010" s="426"/>
      <c r="E3010" s="426"/>
      <c r="F3010" s="426"/>
      <c r="G3010" s="426"/>
      <c r="H3010" s="426"/>
      <c r="I3010" s="426"/>
    </row>
    <row r="3011" spans="3:9" s="9" customFormat="1">
      <c r="C3011" s="426"/>
      <c r="D3011" s="426"/>
      <c r="E3011" s="426"/>
      <c r="F3011" s="426"/>
      <c r="G3011" s="426"/>
      <c r="H3011" s="426"/>
      <c r="I3011" s="426"/>
    </row>
    <row r="3012" spans="3:9" s="9" customFormat="1">
      <c r="C3012" s="426"/>
      <c r="D3012" s="426"/>
      <c r="E3012" s="426"/>
      <c r="F3012" s="426"/>
      <c r="G3012" s="426"/>
      <c r="H3012" s="426"/>
      <c r="I3012" s="426"/>
    </row>
    <row r="3013" spans="3:9" s="9" customFormat="1">
      <c r="C3013" s="426"/>
      <c r="D3013" s="426"/>
      <c r="E3013" s="426"/>
      <c r="F3013" s="426"/>
      <c r="G3013" s="426"/>
      <c r="H3013" s="426"/>
      <c r="I3013" s="426"/>
    </row>
    <row r="3014" spans="3:9" s="9" customFormat="1">
      <c r="C3014" s="426"/>
      <c r="D3014" s="426"/>
      <c r="E3014" s="426"/>
      <c r="F3014" s="426"/>
      <c r="G3014" s="426"/>
      <c r="H3014" s="426"/>
      <c r="I3014" s="426"/>
    </row>
    <row r="3015" spans="3:9" s="9" customFormat="1">
      <c r="C3015" s="426"/>
      <c r="D3015" s="426"/>
      <c r="E3015" s="426"/>
      <c r="F3015" s="426"/>
      <c r="G3015" s="426"/>
      <c r="H3015" s="426"/>
      <c r="I3015" s="426"/>
    </row>
    <row r="3016" spans="3:9" s="9" customFormat="1">
      <c r="C3016" s="426"/>
      <c r="D3016" s="426"/>
      <c r="E3016" s="426"/>
      <c r="F3016" s="426"/>
      <c r="G3016" s="426"/>
      <c r="H3016" s="426"/>
      <c r="I3016" s="426"/>
    </row>
    <row r="3017" spans="3:9" s="9" customFormat="1">
      <c r="C3017" s="426"/>
      <c r="D3017" s="426"/>
      <c r="E3017" s="426"/>
      <c r="F3017" s="426"/>
      <c r="G3017" s="426"/>
      <c r="H3017" s="426"/>
      <c r="I3017" s="426"/>
    </row>
    <row r="3018" spans="3:9" s="9" customFormat="1">
      <c r="C3018" s="426"/>
      <c r="D3018" s="426"/>
      <c r="E3018" s="426"/>
      <c r="F3018" s="426"/>
      <c r="G3018" s="426"/>
      <c r="H3018" s="426"/>
      <c r="I3018" s="426"/>
    </row>
    <row r="3019" spans="3:9" s="9" customFormat="1">
      <c r="C3019" s="426"/>
      <c r="D3019" s="426"/>
      <c r="E3019" s="426"/>
      <c r="F3019" s="426"/>
      <c r="G3019" s="426"/>
      <c r="H3019" s="426"/>
      <c r="I3019" s="426"/>
    </row>
    <row r="3020" spans="3:9" s="9" customFormat="1">
      <c r="C3020" s="426"/>
      <c r="D3020" s="426"/>
      <c r="E3020" s="426"/>
      <c r="F3020" s="426"/>
      <c r="G3020" s="426"/>
      <c r="H3020" s="426"/>
      <c r="I3020" s="426"/>
    </row>
    <row r="3021" spans="3:9" s="9" customFormat="1">
      <c r="C3021" s="426"/>
      <c r="D3021" s="426"/>
      <c r="E3021" s="426"/>
      <c r="F3021" s="426"/>
      <c r="G3021" s="426"/>
      <c r="H3021" s="426"/>
      <c r="I3021" s="426"/>
    </row>
    <row r="3022" spans="3:9" s="9" customFormat="1">
      <c r="C3022" s="426"/>
      <c r="D3022" s="426"/>
      <c r="E3022" s="426"/>
      <c r="F3022" s="426"/>
      <c r="G3022" s="426"/>
      <c r="H3022" s="426"/>
      <c r="I3022" s="426"/>
    </row>
    <row r="3023" spans="3:9" s="9" customFormat="1">
      <c r="C3023" s="426"/>
      <c r="D3023" s="426"/>
      <c r="E3023" s="426"/>
      <c r="F3023" s="426"/>
      <c r="G3023" s="426"/>
      <c r="H3023" s="426"/>
      <c r="I3023" s="426"/>
    </row>
    <row r="3024" spans="3:9" s="9" customFormat="1">
      <c r="C3024" s="426"/>
      <c r="D3024" s="426"/>
      <c r="E3024" s="426"/>
      <c r="F3024" s="426"/>
      <c r="G3024" s="426"/>
      <c r="H3024" s="426"/>
      <c r="I3024" s="426"/>
    </row>
    <row r="3025" spans="3:9" s="9" customFormat="1">
      <c r="C3025" s="426"/>
      <c r="D3025" s="426"/>
      <c r="E3025" s="426"/>
      <c r="F3025" s="426"/>
      <c r="G3025" s="426"/>
      <c r="H3025" s="426"/>
      <c r="I3025" s="426"/>
    </row>
    <row r="3026" spans="3:9" s="9" customFormat="1">
      <c r="C3026" s="426"/>
      <c r="D3026" s="426"/>
      <c r="E3026" s="426"/>
      <c r="F3026" s="426"/>
      <c r="G3026" s="426"/>
      <c r="H3026" s="426"/>
      <c r="I3026" s="426"/>
    </row>
    <row r="3027" spans="3:9" s="9" customFormat="1">
      <c r="C3027" s="426"/>
      <c r="D3027" s="426"/>
      <c r="E3027" s="426"/>
      <c r="F3027" s="426"/>
      <c r="G3027" s="426"/>
      <c r="H3027" s="426"/>
      <c r="I3027" s="426"/>
    </row>
    <row r="3028" spans="3:9" s="9" customFormat="1">
      <c r="C3028" s="426"/>
      <c r="D3028" s="426"/>
      <c r="E3028" s="426"/>
      <c r="F3028" s="426"/>
      <c r="G3028" s="426"/>
      <c r="H3028" s="426"/>
      <c r="I3028" s="426"/>
    </row>
    <row r="3029" spans="3:9" s="9" customFormat="1">
      <c r="C3029" s="426"/>
      <c r="D3029" s="426"/>
      <c r="E3029" s="426"/>
      <c r="F3029" s="426"/>
      <c r="G3029" s="426"/>
      <c r="H3029" s="426"/>
      <c r="I3029" s="426"/>
    </row>
    <row r="3030" spans="3:9" s="9" customFormat="1">
      <c r="C3030" s="426"/>
      <c r="D3030" s="426"/>
      <c r="E3030" s="426"/>
      <c r="F3030" s="426"/>
      <c r="G3030" s="426"/>
      <c r="H3030" s="426"/>
      <c r="I3030" s="426"/>
    </row>
    <row r="3031" spans="3:9" s="9" customFormat="1">
      <c r="C3031" s="426"/>
      <c r="D3031" s="426"/>
      <c r="E3031" s="426"/>
      <c r="F3031" s="426"/>
      <c r="G3031" s="426"/>
      <c r="H3031" s="426"/>
      <c r="I3031" s="426"/>
    </row>
    <row r="3032" spans="3:9" s="9" customFormat="1">
      <c r="C3032" s="426"/>
      <c r="D3032" s="426"/>
      <c r="E3032" s="426"/>
      <c r="F3032" s="426"/>
      <c r="G3032" s="426"/>
      <c r="H3032" s="426"/>
      <c r="I3032" s="426"/>
    </row>
    <row r="3033" spans="3:9" s="9" customFormat="1">
      <c r="C3033" s="426"/>
      <c r="D3033" s="426"/>
      <c r="E3033" s="426"/>
      <c r="F3033" s="426"/>
      <c r="G3033" s="426"/>
      <c r="H3033" s="426"/>
      <c r="I3033" s="426"/>
    </row>
    <row r="3034" spans="3:9" s="9" customFormat="1">
      <c r="C3034" s="426"/>
      <c r="D3034" s="426"/>
      <c r="E3034" s="426"/>
      <c r="F3034" s="426"/>
      <c r="G3034" s="426"/>
      <c r="H3034" s="426"/>
      <c r="I3034" s="426"/>
    </row>
    <row r="3035" spans="3:9" s="9" customFormat="1">
      <c r="C3035" s="426"/>
      <c r="D3035" s="426"/>
      <c r="E3035" s="426"/>
      <c r="F3035" s="426"/>
      <c r="G3035" s="426"/>
      <c r="H3035" s="426"/>
      <c r="I3035" s="426"/>
    </row>
    <row r="3036" spans="3:9" s="9" customFormat="1">
      <c r="C3036" s="426"/>
      <c r="D3036" s="426"/>
      <c r="E3036" s="426"/>
      <c r="F3036" s="426"/>
      <c r="G3036" s="426"/>
      <c r="H3036" s="426"/>
      <c r="I3036" s="426"/>
    </row>
    <row r="3037" spans="3:9" s="9" customFormat="1">
      <c r="C3037" s="426"/>
      <c r="D3037" s="426"/>
      <c r="E3037" s="426"/>
      <c r="F3037" s="426"/>
      <c r="G3037" s="426"/>
      <c r="H3037" s="426"/>
      <c r="I3037" s="426"/>
    </row>
    <row r="3038" spans="3:9" s="9" customFormat="1">
      <c r="C3038" s="426"/>
      <c r="D3038" s="426"/>
      <c r="E3038" s="426"/>
      <c r="F3038" s="426"/>
      <c r="G3038" s="426"/>
      <c r="H3038" s="426"/>
      <c r="I3038" s="426"/>
    </row>
    <row r="3039" spans="3:9" s="9" customFormat="1">
      <c r="C3039" s="426"/>
      <c r="D3039" s="426"/>
      <c r="E3039" s="426"/>
      <c r="F3039" s="426"/>
      <c r="G3039" s="426"/>
      <c r="H3039" s="426"/>
      <c r="I3039" s="426"/>
    </row>
    <row r="3040" spans="3:9" s="9" customFormat="1">
      <c r="C3040" s="426"/>
      <c r="D3040" s="426"/>
      <c r="E3040" s="426"/>
      <c r="F3040" s="426"/>
      <c r="G3040" s="426"/>
      <c r="H3040" s="426"/>
      <c r="I3040" s="426"/>
    </row>
    <row r="3041" spans="3:9" s="9" customFormat="1">
      <c r="C3041" s="426"/>
      <c r="D3041" s="426"/>
      <c r="E3041" s="426"/>
      <c r="F3041" s="426"/>
      <c r="G3041" s="426"/>
      <c r="H3041" s="426"/>
      <c r="I3041" s="426"/>
    </row>
    <row r="3042" spans="3:9" s="9" customFormat="1">
      <c r="C3042" s="426"/>
      <c r="D3042" s="426"/>
      <c r="E3042" s="426"/>
      <c r="F3042" s="426"/>
      <c r="G3042" s="426"/>
      <c r="H3042" s="426"/>
      <c r="I3042" s="426"/>
    </row>
    <row r="3043" spans="3:9" s="9" customFormat="1">
      <c r="C3043" s="426"/>
      <c r="D3043" s="426"/>
      <c r="E3043" s="426"/>
      <c r="F3043" s="426"/>
      <c r="G3043" s="426"/>
      <c r="H3043" s="426"/>
      <c r="I3043" s="426"/>
    </row>
    <row r="3044" spans="3:9" s="9" customFormat="1">
      <c r="C3044" s="426"/>
      <c r="D3044" s="426"/>
      <c r="E3044" s="426"/>
      <c r="F3044" s="426"/>
      <c r="G3044" s="426"/>
      <c r="H3044" s="426"/>
      <c r="I3044" s="426"/>
    </row>
    <row r="3045" spans="3:9" s="9" customFormat="1">
      <c r="C3045" s="426"/>
      <c r="D3045" s="426"/>
      <c r="E3045" s="426"/>
      <c r="F3045" s="426"/>
      <c r="G3045" s="426"/>
      <c r="H3045" s="426"/>
      <c r="I3045" s="426"/>
    </row>
    <row r="3046" spans="3:9" s="9" customFormat="1">
      <c r="C3046" s="426"/>
      <c r="D3046" s="426"/>
      <c r="E3046" s="426"/>
      <c r="F3046" s="426"/>
      <c r="G3046" s="426"/>
      <c r="H3046" s="426"/>
      <c r="I3046" s="426"/>
    </row>
    <row r="3047" spans="3:9" s="9" customFormat="1">
      <c r="C3047" s="426"/>
      <c r="D3047" s="426"/>
      <c r="E3047" s="426"/>
      <c r="F3047" s="426"/>
      <c r="G3047" s="426"/>
      <c r="H3047" s="426"/>
      <c r="I3047" s="426"/>
    </row>
    <row r="3048" spans="3:9" s="9" customFormat="1">
      <c r="C3048" s="426"/>
      <c r="D3048" s="426"/>
      <c r="E3048" s="426"/>
      <c r="F3048" s="426"/>
      <c r="G3048" s="426"/>
      <c r="H3048" s="426"/>
      <c r="I3048" s="426"/>
    </row>
    <row r="3049" spans="3:9" s="9" customFormat="1">
      <c r="C3049" s="426"/>
      <c r="D3049" s="426"/>
      <c r="E3049" s="426"/>
      <c r="F3049" s="426"/>
      <c r="G3049" s="426"/>
      <c r="H3049" s="426"/>
      <c r="I3049" s="426"/>
    </row>
    <row r="3050" spans="3:9" s="9" customFormat="1">
      <c r="C3050" s="426"/>
      <c r="D3050" s="426"/>
      <c r="E3050" s="426"/>
      <c r="F3050" s="426"/>
      <c r="G3050" s="426"/>
      <c r="H3050" s="426"/>
      <c r="I3050" s="426"/>
    </row>
    <row r="3051" spans="3:9" s="9" customFormat="1">
      <c r="C3051" s="426"/>
      <c r="D3051" s="426"/>
      <c r="E3051" s="426"/>
      <c r="F3051" s="426"/>
      <c r="G3051" s="426"/>
      <c r="H3051" s="426"/>
      <c r="I3051" s="426"/>
    </row>
    <row r="3052" spans="3:9" s="9" customFormat="1">
      <c r="C3052" s="426"/>
      <c r="D3052" s="426"/>
      <c r="E3052" s="426"/>
      <c r="F3052" s="426"/>
      <c r="G3052" s="426"/>
      <c r="H3052" s="426"/>
      <c r="I3052" s="426"/>
    </row>
    <row r="3053" spans="3:9" s="9" customFormat="1">
      <c r="C3053" s="426"/>
      <c r="D3053" s="426"/>
      <c r="E3053" s="426"/>
      <c r="F3053" s="426"/>
      <c r="G3053" s="426"/>
      <c r="H3053" s="426"/>
      <c r="I3053" s="426"/>
    </row>
    <row r="3054" spans="3:9" s="9" customFormat="1">
      <c r="C3054" s="426"/>
      <c r="D3054" s="426"/>
      <c r="E3054" s="426"/>
      <c r="F3054" s="426"/>
      <c r="G3054" s="426"/>
      <c r="H3054" s="426"/>
      <c r="I3054" s="426"/>
    </row>
    <row r="3055" spans="3:9" s="9" customFormat="1">
      <c r="C3055" s="426"/>
      <c r="D3055" s="426"/>
      <c r="E3055" s="426"/>
      <c r="F3055" s="426"/>
      <c r="G3055" s="426"/>
      <c r="H3055" s="426"/>
      <c r="I3055" s="426"/>
    </row>
    <row r="3056" spans="3:9" s="9" customFormat="1">
      <c r="C3056" s="426"/>
      <c r="D3056" s="426"/>
      <c r="E3056" s="426"/>
      <c r="F3056" s="426"/>
      <c r="G3056" s="426"/>
      <c r="H3056" s="426"/>
      <c r="I3056" s="426"/>
    </row>
    <row r="3057" spans="3:9" s="9" customFormat="1">
      <c r="C3057" s="426"/>
      <c r="D3057" s="426"/>
      <c r="E3057" s="426"/>
      <c r="F3057" s="426"/>
      <c r="G3057" s="426"/>
      <c r="H3057" s="426"/>
      <c r="I3057" s="426"/>
    </row>
    <row r="3058" spans="3:9" s="9" customFormat="1">
      <c r="C3058" s="426"/>
      <c r="D3058" s="426"/>
      <c r="E3058" s="426"/>
      <c r="F3058" s="426"/>
      <c r="G3058" s="426"/>
      <c r="H3058" s="426"/>
      <c r="I3058" s="426"/>
    </row>
    <row r="3059" spans="3:9" s="9" customFormat="1">
      <c r="C3059" s="426"/>
      <c r="D3059" s="426"/>
      <c r="E3059" s="426"/>
      <c r="F3059" s="426"/>
      <c r="G3059" s="426"/>
      <c r="H3059" s="426"/>
      <c r="I3059" s="426"/>
    </row>
    <row r="3060" spans="3:9" s="9" customFormat="1">
      <c r="C3060" s="426"/>
      <c r="D3060" s="426"/>
      <c r="E3060" s="426"/>
      <c r="F3060" s="426"/>
      <c r="G3060" s="426"/>
      <c r="H3060" s="426"/>
      <c r="I3060" s="426"/>
    </row>
    <row r="3061" spans="3:9" s="9" customFormat="1">
      <c r="C3061" s="426"/>
      <c r="D3061" s="426"/>
      <c r="E3061" s="426"/>
      <c r="F3061" s="426"/>
      <c r="G3061" s="426"/>
      <c r="H3061" s="426"/>
      <c r="I3061" s="426"/>
    </row>
    <row r="3062" spans="3:9" s="9" customFormat="1">
      <c r="C3062" s="426"/>
      <c r="D3062" s="426"/>
      <c r="E3062" s="426"/>
      <c r="F3062" s="426"/>
      <c r="G3062" s="426"/>
      <c r="H3062" s="426"/>
      <c r="I3062" s="426"/>
    </row>
    <row r="3063" spans="3:9" s="9" customFormat="1">
      <c r="C3063" s="426"/>
      <c r="D3063" s="426"/>
      <c r="E3063" s="426"/>
      <c r="F3063" s="426"/>
      <c r="G3063" s="426"/>
      <c r="H3063" s="426"/>
      <c r="I3063" s="426"/>
    </row>
    <row r="3064" spans="3:9" s="9" customFormat="1">
      <c r="C3064" s="426"/>
      <c r="D3064" s="426"/>
      <c r="E3064" s="426"/>
      <c r="F3064" s="426"/>
      <c r="G3064" s="426"/>
      <c r="H3064" s="426"/>
      <c r="I3064" s="426"/>
    </row>
    <row r="3065" spans="3:9" s="9" customFormat="1">
      <c r="C3065" s="426"/>
      <c r="D3065" s="426"/>
      <c r="E3065" s="426"/>
      <c r="F3065" s="426"/>
      <c r="G3065" s="426"/>
      <c r="H3065" s="426"/>
      <c r="I3065" s="426"/>
    </row>
    <row r="3066" spans="3:9" s="9" customFormat="1">
      <c r="C3066" s="426"/>
      <c r="D3066" s="426"/>
      <c r="E3066" s="426"/>
      <c r="F3066" s="426"/>
      <c r="G3066" s="426"/>
      <c r="H3066" s="426"/>
      <c r="I3066" s="426"/>
    </row>
    <row r="3067" spans="3:9" s="9" customFormat="1">
      <c r="C3067" s="426"/>
      <c r="D3067" s="426"/>
      <c r="E3067" s="426"/>
      <c r="F3067" s="426"/>
      <c r="G3067" s="426"/>
      <c r="H3067" s="426"/>
      <c r="I3067" s="426"/>
    </row>
    <row r="3068" spans="3:9" s="9" customFormat="1">
      <c r="C3068" s="426"/>
      <c r="D3068" s="426"/>
      <c r="E3068" s="426"/>
      <c r="F3068" s="426"/>
      <c r="G3068" s="426"/>
      <c r="H3068" s="426"/>
      <c r="I3068" s="426"/>
    </row>
    <row r="3069" spans="3:9" s="9" customFormat="1">
      <c r="C3069" s="426"/>
      <c r="D3069" s="426"/>
      <c r="E3069" s="426"/>
      <c r="F3069" s="426"/>
      <c r="G3069" s="426"/>
      <c r="H3069" s="426"/>
      <c r="I3069" s="426"/>
    </row>
    <row r="3070" spans="3:9" s="9" customFormat="1">
      <c r="C3070" s="426"/>
      <c r="D3070" s="426"/>
      <c r="E3070" s="426"/>
      <c r="F3070" s="426"/>
      <c r="G3070" s="426"/>
      <c r="H3070" s="426"/>
      <c r="I3070" s="426"/>
    </row>
    <row r="3071" spans="3:9" s="9" customFormat="1">
      <c r="C3071" s="426"/>
      <c r="D3071" s="426"/>
      <c r="E3071" s="426"/>
      <c r="F3071" s="426"/>
      <c r="G3071" s="426"/>
      <c r="H3071" s="426"/>
      <c r="I3071" s="426"/>
    </row>
    <row r="3072" spans="3:9" s="9" customFormat="1">
      <c r="C3072" s="426"/>
      <c r="D3072" s="426"/>
      <c r="E3072" s="426"/>
      <c r="F3072" s="426"/>
      <c r="G3072" s="426"/>
      <c r="H3072" s="426"/>
      <c r="I3072" s="426"/>
    </row>
    <row r="3073" spans="3:9" s="9" customFormat="1">
      <c r="C3073" s="426"/>
      <c r="D3073" s="426"/>
      <c r="E3073" s="426"/>
      <c r="F3073" s="426"/>
      <c r="G3073" s="426"/>
      <c r="H3073" s="426"/>
      <c r="I3073" s="426"/>
    </row>
    <row r="3074" spans="3:9" s="9" customFormat="1">
      <c r="C3074" s="426"/>
      <c r="D3074" s="426"/>
      <c r="E3074" s="426"/>
      <c r="F3074" s="426"/>
      <c r="G3074" s="426"/>
      <c r="H3074" s="426"/>
      <c r="I3074" s="426"/>
    </row>
    <row r="3075" spans="3:9" s="9" customFormat="1">
      <c r="C3075" s="426"/>
      <c r="D3075" s="426"/>
      <c r="E3075" s="426"/>
      <c r="F3075" s="426"/>
      <c r="G3075" s="426"/>
      <c r="H3075" s="426"/>
      <c r="I3075" s="426"/>
    </row>
    <row r="3076" spans="3:9" s="9" customFormat="1">
      <c r="C3076" s="426"/>
      <c r="D3076" s="426"/>
      <c r="E3076" s="426"/>
      <c r="F3076" s="426"/>
      <c r="G3076" s="426"/>
      <c r="H3076" s="426"/>
      <c r="I3076" s="426"/>
    </row>
    <row r="3077" spans="3:9" s="9" customFormat="1">
      <c r="C3077" s="426"/>
      <c r="D3077" s="426"/>
      <c r="E3077" s="426"/>
      <c r="F3077" s="426"/>
      <c r="G3077" s="426"/>
      <c r="H3077" s="426"/>
      <c r="I3077" s="426"/>
    </row>
    <row r="3078" spans="3:9" s="9" customFormat="1">
      <c r="C3078" s="426"/>
      <c r="D3078" s="426"/>
      <c r="E3078" s="426"/>
      <c r="F3078" s="426"/>
      <c r="G3078" s="426"/>
      <c r="H3078" s="426"/>
      <c r="I3078" s="426"/>
    </row>
    <row r="3079" spans="3:9" s="9" customFormat="1">
      <c r="C3079" s="426"/>
      <c r="D3079" s="426"/>
      <c r="E3079" s="426"/>
      <c r="F3079" s="426"/>
      <c r="G3079" s="426"/>
      <c r="H3079" s="426"/>
      <c r="I3079" s="426"/>
    </row>
    <row r="3080" spans="3:9" s="9" customFormat="1">
      <c r="C3080" s="426"/>
      <c r="D3080" s="426"/>
      <c r="E3080" s="426"/>
      <c r="F3080" s="426"/>
      <c r="G3080" s="426"/>
      <c r="H3080" s="426"/>
      <c r="I3080" s="426"/>
    </row>
    <row r="3081" spans="3:9" s="9" customFormat="1">
      <c r="C3081" s="426"/>
      <c r="D3081" s="426"/>
      <c r="E3081" s="426"/>
      <c r="F3081" s="426"/>
      <c r="G3081" s="426"/>
      <c r="H3081" s="426"/>
      <c r="I3081" s="426"/>
    </row>
    <row r="3082" spans="3:9" s="9" customFormat="1">
      <c r="C3082" s="426"/>
      <c r="D3082" s="426"/>
      <c r="E3082" s="426"/>
      <c r="F3082" s="426"/>
      <c r="G3082" s="426"/>
      <c r="H3082" s="426"/>
      <c r="I3082" s="426"/>
    </row>
    <row r="3083" spans="3:9" s="9" customFormat="1">
      <c r="C3083" s="426"/>
      <c r="D3083" s="426"/>
      <c r="E3083" s="426"/>
      <c r="F3083" s="426"/>
      <c r="G3083" s="426"/>
      <c r="H3083" s="426"/>
      <c r="I3083" s="426"/>
    </row>
    <row r="3084" spans="3:9" s="9" customFormat="1">
      <c r="C3084" s="426"/>
      <c r="D3084" s="426"/>
      <c r="E3084" s="426"/>
      <c r="F3084" s="426"/>
      <c r="G3084" s="426"/>
      <c r="H3084" s="426"/>
      <c r="I3084" s="426"/>
    </row>
    <row r="3085" spans="3:9" s="9" customFormat="1">
      <c r="C3085" s="426"/>
      <c r="D3085" s="426"/>
      <c r="E3085" s="426"/>
      <c r="F3085" s="426"/>
      <c r="G3085" s="426"/>
      <c r="H3085" s="426"/>
      <c r="I3085" s="426"/>
    </row>
    <row r="3086" spans="3:9" s="9" customFormat="1">
      <c r="C3086" s="426"/>
      <c r="D3086" s="426"/>
      <c r="E3086" s="426"/>
      <c r="F3086" s="426"/>
      <c r="G3086" s="426"/>
      <c r="H3086" s="426"/>
      <c r="I3086" s="426"/>
    </row>
    <row r="3087" spans="3:9" s="9" customFormat="1">
      <c r="C3087" s="426"/>
      <c r="D3087" s="426"/>
      <c r="E3087" s="426"/>
      <c r="F3087" s="426"/>
      <c r="G3087" s="426"/>
      <c r="H3087" s="426"/>
      <c r="I3087" s="426"/>
    </row>
    <row r="3088" spans="3:9" s="9" customFormat="1">
      <c r="C3088" s="426"/>
      <c r="D3088" s="426"/>
      <c r="E3088" s="426"/>
      <c r="F3088" s="426"/>
      <c r="G3088" s="426"/>
      <c r="H3088" s="426"/>
      <c r="I3088" s="426"/>
    </row>
    <row r="3089" spans="3:9" s="9" customFormat="1">
      <c r="C3089" s="426"/>
      <c r="D3089" s="426"/>
      <c r="E3089" s="426"/>
      <c r="F3089" s="426"/>
      <c r="G3089" s="426"/>
      <c r="H3089" s="426"/>
      <c r="I3089" s="426"/>
    </row>
    <row r="3090" spans="3:9" s="9" customFormat="1">
      <c r="C3090" s="426"/>
      <c r="D3090" s="426"/>
      <c r="E3090" s="426"/>
      <c r="F3090" s="426"/>
      <c r="G3090" s="426"/>
      <c r="H3090" s="426"/>
      <c r="I3090" s="426"/>
    </row>
    <row r="3091" spans="3:9" s="9" customFormat="1">
      <c r="C3091" s="426"/>
      <c r="D3091" s="426"/>
      <c r="E3091" s="426"/>
      <c r="F3091" s="426"/>
      <c r="G3091" s="426"/>
      <c r="H3091" s="426"/>
      <c r="I3091" s="426"/>
    </row>
    <row r="3092" spans="3:9" s="9" customFormat="1">
      <c r="C3092" s="426"/>
      <c r="D3092" s="426"/>
      <c r="E3092" s="426"/>
      <c r="F3092" s="426"/>
      <c r="G3092" s="426"/>
      <c r="H3092" s="426"/>
      <c r="I3092" s="426"/>
    </row>
    <row r="3093" spans="3:9" s="9" customFormat="1">
      <c r="C3093" s="426"/>
      <c r="D3093" s="426"/>
      <c r="E3093" s="426"/>
      <c r="F3093" s="426"/>
      <c r="G3093" s="426"/>
      <c r="H3093" s="426"/>
      <c r="I3093" s="426"/>
    </row>
    <row r="3094" spans="3:9" s="9" customFormat="1">
      <c r="C3094" s="426"/>
      <c r="D3094" s="426"/>
      <c r="E3094" s="426"/>
      <c r="F3094" s="426"/>
      <c r="G3094" s="426"/>
      <c r="H3094" s="426"/>
      <c r="I3094" s="426"/>
    </row>
    <row r="3095" spans="3:9" s="9" customFormat="1">
      <c r="C3095" s="426"/>
      <c r="D3095" s="426"/>
      <c r="E3095" s="426"/>
      <c r="F3095" s="426"/>
      <c r="G3095" s="426"/>
      <c r="H3095" s="426"/>
      <c r="I3095" s="426"/>
    </row>
    <row r="3096" spans="3:9" s="9" customFormat="1">
      <c r="C3096" s="426"/>
      <c r="D3096" s="426"/>
      <c r="E3096" s="426"/>
      <c r="F3096" s="426"/>
      <c r="G3096" s="426"/>
      <c r="H3096" s="426"/>
      <c r="I3096" s="426"/>
    </row>
    <row r="3097" spans="3:9" s="9" customFormat="1">
      <c r="C3097" s="426"/>
      <c r="D3097" s="426"/>
      <c r="E3097" s="426"/>
      <c r="F3097" s="426"/>
      <c r="G3097" s="426"/>
      <c r="H3097" s="426"/>
      <c r="I3097" s="426"/>
    </row>
    <row r="3098" spans="3:9" s="9" customFormat="1">
      <c r="C3098" s="426"/>
      <c r="D3098" s="426"/>
      <c r="E3098" s="426"/>
      <c r="F3098" s="426"/>
      <c r="G3098" s="426"/>
      <c r="H3098" s="426"/>
      <c r="I3098" s="426"/>
    </row>
    <row r="3099" spans="3:9" s="9" customFormat="1">
      <c r="C3099" s="426"/>
      <c r="D3099" s="426"/>
      <c r="E3099" s="426"/>
      <c r="F3099" s="426"/>
      <c r="G3099" s="426"/>
      <c r="H3099" s="426"/>
      <c r="I3099" s="426"/>
    </row>
    <row r="3100" spans="3:9" s="9" customFormat="1">
      <c r="C3100" s="426"/>
      <c r="D3100" s="426"/>
      <c r="E3100" s="426"/>
      <c r="F3100" s="426"/>
      <c r="G3100" s="426"/>
      <c r="H3100" s="426"/>
      <c r="I3100" s="426"/>
    </row>
    <row r="3101" spans="3:9" s="9" customFormat="1">
      <c r="C3101" s="426"/>
      <c r="D3101" s="426"/>
      <c r="E3101" s="426"/>
      <c r="F3101" s="426"/>
      <c r="G3101" s="426"/>
      <c r="H3101" s="426"/>
      <c r="I3101" s="426"/>
    </row>
    <row r="3102" spans="3:9" s="9" customFormat="1">
      <c r="C3102" s="426"/>
      <c r="D3102" s="426"/>
      <c r="E3102" s="426"/>
      <c r="F3102" s="426"/>
      <c r="G3102" s="426"/>
      <c r="H3102" s="426"/>
      <c r="I3102" s="426"/>
    </row>
    <row r="3103" spans="3:9" s="9" customFormat="1">
      <c r="C3103" s="426"/>
      <c r="D3103" s="426"/>
      <c r="E3103" s="426"/>
      <c r="F3103" s="426"/>
      <c r="G3103" s="426"/>
      <c r="H3103" s="426"/>
      <c r="I3103" s="426"/>
    </row>
    <row r="3104" spans="3:9" s="9" customFormat="1">
      <c r="C3104" s="426"/>
      <c r="D3104" s="426"/>
      <c r="E3104" s="426"/>
      <c r="F3104" s="426"/>
      <c r="G3104" s="426"/>
      <c r="H3104" s="426"/>
      <c r="I3104" s="426"/>
    </row>
    <row r="3105" spans="3:9" s="9" customFormat="1">
      <c r="C3105" s="426"/>
      <c r="D3105" s="426"/>
      <c r="E3105" s="426"/>
      <c r="F3105" s="426"/>
      <c r="G3105" s="426"/>
      <c r="H3105" s="426"/>
      <c r="I3105" s="426"/>
    </row>
    <row r="3106" spans="3:9" s="9" customFormat="1">
      <c r="C3106" s="426"/>
      <c r="D3106" s="426"/>
      <c r="E3106" s="426"/>
      <c r="F3106" s="426"/>
      <c r="G3106" s="426"/>
      <c r="H3106" s="426"/>
      <c r="I3106" s="426"/>
    </row>
    <row r="3107" spans="3:9" s="9" customFormat="1">
      <c r="C3107" s="426"/>
      <c r="D3107" s="426"/>
      <c r="E3107" s="426"/>
      <c r="F3107" s="426"/>
      <c r="G3107" s="426"/>
      <c r="H3107" s="426"/>
      <c r="I3107" s="426"/>
    </row>
    <row r="3108" spans="3:9" s="9" customFormat="1">
      <c r="C3108" s="426"/>
      <c r="D3108" s="426"/>
      <c r="E3108" s="426"/>
      <c r="F3108" s="426"/>
      <c r="G3108" s="426"/>
      <c r="H3108" s="426"/>
      <c r="I3108" s="426"/>
    </row>
    <row r="3109" spans="3:9" s="9" customFormat="1">
      <c r="C3109" s="426"/>
      <c r="D3109" s="426"/>
      <c r="E3109" s="426"/>
      <c r="F3109" s="426"/>
      <c r="G3109" s="426"/>
      <c r="H3109" s="426"/>
      <c r="I3109" s="426"/>
    </row>
    <row r="3110" spans="3:9" s="9" customFormat="1">
      <c r="C3110" s="426"/>
      <c r="D3110" s="426"/>
      <c r="E3110" s="426"/>
      <c r="F3110" s="426"/>
      <c r="G3110" s="426"/>
      <c r="H3110" s="426"/>
      <c r="I3110" s="426"/>
    </row>
    <row r="3111" spans="3:9" s="9" customFormat="1">
      <c r="C3111" s="426"/>
      <c r="D3111" s="426"/>
      <c r="E3111" s="426"/>
      <c r="F3111" s="426"/>
      <c r="G3111" s="426"/>
      <c r="H3111" s="426"/>
      <c r="I3111" s="426"/>
    </row>
    <row r="3112" spans="3:9" s="9" customFormat="1">
      <c r="C3112" s="426"/>
      <c r="D3112" s="426"/>
      <c r="E3112" s="426"/>
      <c r="F3112" s="426"/>
      <c r="G3112" s="426"/>
      <c r="H3112" s="426"/>
      <c r="I3112" s="426"/>
    </row>
    <row r="3113" spans="3:9" s="9" customFormat="1">
      <c r="C3113" s="426"/>
      <c r="D3113" s="426"/>
      <c r="E3113" s="426"/>
      <c r="F3113" s="426"/>
      <c r="G3113" s="426"/>
      <c r="H3113" s="426"/>
      <c r="I3113" s="426"/>
    </row>
    <row r="3114" spans="3:9" s="9" customFormat="1">
      <c r="C3114" s="426"/>
      <c r="D3114" s="426"/>
      <c r="E3114" s="426"/>
      <c r="F3114" s="426"/>
      <c r="G3114" s="426"/>
      <c r="H3114" s="426"/>
      <c r="I3114" s="426"/>
    </row>
    <row r="3115" spans="3:9" s="9" customFormat="1">
      <c r="C3115" s="426"/>
      <c r="D3115" s="426"/>
      <c r="E3115" s="426"/>
      <c r="F3115" s="426"/>
      <c r="G3115" s="426"/>
      <c r="H3115" s="426"/>
      <c r="I3115" s="426"/>
    </row>
    <row r="3116" spans="3:9" s="9" customFormat="1">
      <c r="C3116" s="426"/>
      <c r="D3116" s="426"/>
      <c r="E3116" s="426"/>
      <c r="F3116" s="426"/>
      <c r="G3116" s="426"/>
      <c r="H3116" s="426"/>
      <c r="I3116" s="426"/>
    </row>
    <row r="3117" spans="3:9" s="9" customFormat="1">
      <c r="C3117" s="426"/>
      <c r="D3117" s="426"/>
      <c r="E3117" s="426"/>
      <c r="F3117" s="426"/>
      <c r="G3117" s="426"/>
      <c r="H3117" s="426"/>
      <c r="I3117" s="426"/>
    </row>
    <row r="3118" spans="3:9" s="9" customFormat="1">
      <c r="C3118" s="426"/>
      <c r="D3118" s="426"/>
      <c r="E3118" s="426"/>
      <c r="F3118" s="426"/>
      <c r="G3118" s="426"/>
      <c r="H3118" s="426"/>
      <c r="I3118" s="426"/>
    </row>
    <row r="3119" spans="3:9" s="9" customFormat="1">
      <c r="C3119" s="426"/>
      <c r="D3119" s="426"/>
      <c r="E3119" s="426"/>
      <c r="F3119" s="426"/>
      <c r="G3119" s="426"/>
      <c r="H3119" s="426"/>
      <c r="I3119" s="426"/>
    </row>
    <row r="3120" spans="3:9" s="9" customFormat="1">
      <c r="C3120" s="426"/>
      <c r="D3120" s="426"/>
      <c r="E3120" s="426"/>
      <c r="F3120" s="426"/>
      <c r="G3120" s="426"/>
      <c r="H3120" s="426"/>
      <c r="I3120" s="426"/>
    </row>
    <row r="3121" spans="3:9" s="9" customFormat="1">
      <c r="C3121" s="426"/>
      <c r="D3121" s="426"/>
      <c r="E3121" s="426"/>
      <c r="F3121" s="426"/>
      <c r="G3121" s="426"/>
      <c r="H3121" s="426"/>
      <c r="I3121" s="426"/>
    </row>
    <row r="3122" spans="3:9" s="9" customFormat="1">
      <c r="C3122" s="426"/>
      <c r="D3122" s="426"/>
      <c r="E3122" s="426"/>
      <c r="F3122" s="426"/>
      <c r="G3122" s="426"/>
      <c r="H3122" s="426"/>
      <c r="I3122" s="426"/>
    </row>
    <row r="3123" spans="3:9" s="9" customFormat="1">
      <c r="C3123" s="426"/>
      <c r="D3123" s="426"/>
      <c r="E3123" s="426"/>
      <c r="F3123" s="426"/>
      <c r="G3123" s="426"/>
      <c r="H3123" s="426"/>
      <c r="I3123" s="426"/>
    </row>
    <row r="3124" spans="3:9" s="9" customFormat="1">
      <c r="C3124" s="426"/>
      <c r="D3124" s="426"/>
      <c r="E3124" s="426"/>
      <c r="F3124" s="426"/>
      <c r="G3124" s="426"/>
      <c r="H3124" s="426"/>
      <c r="I3124" s="426"/>
    </row>
    <row r="3125" spans="3:9" s="9" customFormat="1">
      <c r="C3125" s="426"/>
      <c r="D3125" s="426"/>
      <c r="E3125" s="426"/>
      <c r="F3125" s="426"/>
      <c r="G3125" s="426"/>
      <c r="H3125" s="426"/>
      <c r="I3125" s="426"/>
    </row>
    <row r="3126" spans="3:9" s="9" customFormat="1">
      <c r="C3126" s="426"/>
      <c r="D3126" s="426"/>
      <c r="E3126" s="426"/>
      <c r="F3126" s="426"/>
      <c r="G3126" s="426"/>
      <c r="H3126" s="426"/>
      <c r="I3126" s="426"/>
    </row>
    <row r="3127" spans="3:9" s="9" customFormat="1">
      <c r="C3127" s="426"/>
      <c r="D3127" s="426"/>
      <c r="E3127" s="426"/>
      <c r="F3127" s="426"/>
      <c r="G3127" s="426"/>
      <c r="H3127" s="426"/>
      <c r="I3127" s="426"/>
    </row>
    <row r="3128" spans="3:9" s="9" customFormat="1">
      <c r="C3128" s="426"/>
      <c r="D3128" s="426"/>
      <c r="E3128" s="426"/>
      <c r="F3128" s="426"/>
      <c r="G3128" s="426"/>
      <c r="H3128" s="426"/>
      <c r="I3128" s="426"/>
    </row>
    <row r="3129" spans="3:9" s="9" customFormat="1">
      <c r="C3129" s="426"/>
      <c r="D3129" s="426"/>
      <c r="E3129" s="426"/>
      <c r="F3129" s="426"/>
      <c r="G3129" s="426"/>
      <c r="H3129" s="426"/>
      <c r="I3129" s="426"/>
    </row>
    <row r="3130" spans="3:9" s="9" customFormat="1">
      <c r="C3130" s="426"/>
      <c r="D3130" s="426"/>
      <c r="E3130" s="426"/>
      <c r="F3130" s="426"/>
      <c r="G3130" s="426"/>
      <c r="H3130" s="426"/>
      <c r="I3130" s="426"/>
    </row>
    <row r="3131" spans="3:9" s="9" customFormat="1">
      <c r="C3131" s="426"/>
      <c r="D3131" s="426"/>
      <c r="E3131" s="426"/>
      <c r="F3131" s="426"/>
      <c r="G3131" s="426"/>
      <c r="H3131" s="426"/>
      <c r="I3131" s="426"/>
    </row>
  </sheetData>
  <mergeCells count="10">
    <mergeCell ref="A237:I237"/>
    <mergeCell ref="A1:I1"/>
    <mergeCell ref="A214:H214"/>
    <mergeCell ref="A215:H215"/>
    <mergeCell ref="A217:H217"/>
    <mergeCell ref="A219:H219"/>
    <mergeCell ref="A221:H221"/>
    <mergeCell ref="A223:H223"/>
    <mergeCell ref="A225:H225"/>
    <mergeCell ref="A227:H227"/>
  </mergeCells>
  <pageMargins left="0.70866141732283472" right="0.70866141732283472" top="1.6408333333333334" bottom="0.74803149606299213" header="0.31496062992125984" footer="0.31496062992125984"/>
  <pageSetup paperSize="9" scale="85" orientation="landscape" r:id="rId1"/>
  <headerFooter>
    <oddHeader>&amp;L&amp;G&amp;C&amp;"Arial,Normal"&amp;12
Estado do Rio de Janeiro
&amp;"Arial,Negrito"PREFEITURA MUNICIPAL DE CARMO&amp;"Arial,Normal"
Secretaria Municipal de Meio Ambiente e Defesa Civil</oddHeader>
  </headerFooter>
  <rowBreaks count="1" manualBreakCount="1">
    <brk id="219" max="9"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G15"/>
  <sheetViews>
    <sheetView view="pageBreakPreview" zoomScale="90" zoomScaleNormal="100" zoomScaleSheetLayoutView="90" workbookViewId="0">
      <selection activeCell="F16" sqref="F16"/>
    </sheetView>
  </sheetViews>
  <sheetFormatPr defaultRowHeight="12.75"/>
  <cols>
    <col min="1" max="1" width="5.28515625" style="67" customWidth="1"/>
    <col min="2" max="2" width="70.42578125" style="277" customWidth="1"/>
    <col min="3" max="3" width="12.42578125" style="67" customWidth="1"/>
    <col min="4" max="4" width="10.7109375" style="66" customWidth="1"/>
    <col min="5" max="5" width="9.140625" style="66"/>
    <col min="6" max="6" width="11.42578125" style="66" customWidth="1"/>
    <col min="7" max="7" width="14.42578125" style="66" customWidth="1"/>
    <col min="8" max="8" width="6.28515625" style="66" customWidth="1"/>
    <col min="9" max="256" width="9.140625" style="66"/>
    <col min="257" max="257" width="5.28515625" style="66" customWidth="1"/>
    <col min="258" max="258" width="70.42578125" style="66" customWidth="1"/>
    <col min="259" max="259" width="12.42578125" style="66" customWidth="1"/>
    <col min="260" max="260" width="10.7109375" style="66" customWidth="1"/>
    <col min="261" max="261" width="9.140625" style="66"/>
    <col min="262" max="262" width="9.5703125" style="66" customWidth="1"/>
    <col min="263" max="263" width="11.140625" style="66" customWidth="1"/>
    <col min="264" max="264" width="6.28515625" style="66" customWidth="1"/>
    <col min="265" max="512" width="9.140625" style="66"/>
    <col min="513" max="513" width="5.28515625" style="66" customWidth="1"/>
    <col min="514" max="514" width="70.42578125" style="66" customWidth="1"/>
    <col min="515" max="515" width="12.42578125" style="66" customWidth="1"/>
    <col min="516" max="516" width="10.7109375" style="66" customWidth="1"/>
    <col min="517" max="517" width="9.140625" style="66"/>
    <col min="518" max="518" width="9.5703125" style="66" customWidth="1"/>
    <col min="519" max="519" width="11.140625" style="66" customWidth="1"/>
    <col min="520" max="520" width="6.28515625" style="66" customWidth="1"/>
    <col min="521" max="768" width="9.140625" style="66"/>
    <col min="769" max="769" width="5.28515625" style="66" customWidth="1"/>
    <col min="770" max="770" width="70.42578125" style="66" customWidth="1"/>
    <col min="771" max="771" width="12.42578125" style="66" customWidth="1"/>
    <col min="772" max="772" width="10.7109375" style="66" customWidth="1"/>
    <col min="773" max="773" width="9.140625" style="66"/>
    <col min="774" max="774" width="9.5703125" style="66" customWidth="1"/>
    <col min="775" max="775" width="11.140625" style="66" customWidth="1"/>
    <col min="776" max="776" width="6.28515625" style="66" customWidth="1"/>
    <col min="777" max="1024" width="9.140625" style="66"/>
    <col min="1025" max="1025" width="5.28515625" style="66" customWidth="1"/>
    <col min="1026" max="1026" width="70.42578125" style="66" customWidth="1"/>
    <col min="1027" max="1027" width="12.42578125" style="66" customWidth="1"/>
    <col min="1028" max="1028" width="10.7109375" style="66" customWidth="1"/>
    <col min="1029" max="1029" width="9.140625" style="66"/>
    <col min="1030" max="1030" width="9.5703125" style="66" customWidth="1"/>
    <col min="1031" max="1031" width="11.140625" style="66" customWidth="1"/>
    <col min="1032" max="1032" width="6.28515625" style="66" customWidth="1"/>
    <col min="1033" max="1280" width="9.140625" style="66"/>
    <col min="1281" max="1281" width="5.28515625" style="66" customWidth="1"/>
    <col min="1282" max="1282" width="70.42578125" style="66" customWidth="1"/>
    <col min="1283" max="1283" width="12.42578125" style="66" customWidth="1"/>
    <col min="1284" max="1284" width="10.7109375" style="66" customWidth="1"/>
    <col min="1285" max="1285" width="9.140625" style="66"/>
    <col min="1286" max="1286" width="9.5703125" style="66" customWidth="1"/>
    <col min="1287" max="1287" width="11.140625" style="66" customWidth="1"/>
    <col min="1288" max="1288" width="6.28515625" style="66" customWidth="1"/>
    <col min="1289" max="1536" width="9.140625" style="66"/>
    <col min="1537" max="1537" width="5.28515625" style="66" customWidth="1"/>
    <col min="1538" max="1538" width="70.42578125" style="66" customWidth="1"/>
    <col min="1539" max="1539" width="12.42578125" style="66" customWidth="1"/>
    <col min="1540" max="1540" width="10.7109375" style="66" customWidth="1"/>
    <col min="1541" max="1541" width="9.140625" style="66"/>
    <col min="1542" max="1542" width="9.5703125" style="66" customWidth="1"/>
    <col min="1543" max="1543" width="11.140625" style="66" customWidth="1"/>
    <col min="1544" max="1544" width="6.28515625" style="66" customWidth="1"/>
    <col min="1545" max="1792" width="9.140625" style="66"/>
    <col min="1793" max="1793" width="5.28515625" style="66" customWidth="1"/>
    <col min="1794" max="1794" width="70.42578125" style="66" customWidth="1"/>
    <col min="1795" max="1795" width="12.42578125" style="66" customWidth="1"/>
    <col min="1796" max="1796" width="10.7109375" style="66" customWidth="1"/>
    <col min="1797" max="1797" width="9.140625" style="66"/>
    <col min="1798" max="1798" width="9.5703125" style="66" customWidth="1"/>
    <col min="1799" max="1799" width="11.140625" style="66" customWidth="1"/>
    <col min="1800" max="1800" width="6.28515625" style="66" customWidth="1"/>
    <col min="1801" max="2048" width="9.140625" style="66"/>
    <col min="2049" max="2049" width="5.28515625" style="66" customWidth="1"/>
    <col min="2050" max="2050" width="70.42578125" style="66" customWidth="1"/>
    <col min="2051" max="2051" width="12.42578125" style="66" customWidth="1"/>
    <col min="2052" max="2052" width="10.7109375" style="66" customWidth="1"/>
    <col min="2053" max="2053" width="9.140625" style="66"/>
    <col min="2054" max="2054" width="9.5703125" style="66" customWidth="1"/>
    <col min="2055" max="2055" width="11.140625" style="66" customWidth="1"/>
    <col min="2056" max="2056" width="6.28515625" style="66" customWidth="1"/>
    <col min="2057" max="2304" width="9.140625" style="66"/>
    <col min="2305" max="2305" width="5.28515625" style="66" customWidth="1"/>
    <col min="2306" max="2306" width="70.42578125" style="66" customWidth="1"/>
    <col min="2307" max="2307" width="12.42578125" style="66" customWidth="1"/>
    <col min="2308" max="2308" width="10.7109375" style="66" customWidth="1"/>
    <col min="2309" max="2309" width="9.140625" style="66"/>
    <col min="2310" max="2310" width="9.5703125" style="66" customWidth="1"/>
    <col min="2311" max="2311" width="11.140625" style="66" customWidth="1"/>
    <col min="2312" max="2312" width="6.28515625" style="66" customWidth="1"/>
    <col min="2313" max="2560" width="9.140625" style="66"/>
    <col min="2561" max="2561" width="5.28515625" style="66" customWidth="1"/>
    <col min="2562" max="2562" width="70.42578125" style="66" customWidth="1"/>
    <col min="2563" max="2563" width="12.42578125" style="66" customWidth="1"/>
    <col min="2564" max="2564" width="10.7109375" style="66" customWidth="1"/>
    <col min="2565" max="2565" width="9.140625" style="66"/>
    <col min="2566" max="2566" width="9.5703125" style="66" customWidth="1"/>
    <col min="2567" max="2567" width="11.140625" style="66" customWidth="1"/>
    <col min="2568" max="2568" width="6.28515625" style="66" customWidth="1"/>
    <col min="2569" max="2816" width="9.140625" style="66"/>
    <col min="2817" max="2817" width="5.28515625" style="66" customWidth="1"/>
    <col min="2818" max="2818" width="70.42578125" style="66" customWidth="1"/>
    <col min="2819" max="2819" width="12.42578125" style="66" customWidth="1"/>
    <col min="2820" max="2820" width="10.7109375" style="66" customWidth="1"/>
    <col min="2821" max="2821" width="9.140625" style="66"/>
    <col min="2822" max="2822" width="9.5703125" style="66" customWidth="1"/>
    <col min="2823" max="2823" width="11.140625" style="66" customWidth="1"/>
    <col min="2824" max="2824" width="6.28515625" style="66" customWidth="1"/>
    <col min="2825" max="3072" width="9.140625" style="66"/>
    <col min="3073" max="3073" width="5.28515625" style="66" customWidth="1"/>
    <col min="3074" max="3074" width="70.42578125" style="66" customWidth="1"/>
    <col min="3075" max="3075" width="12.42578125" style="66" customWidth="1"/>
    <col min="3076" max="3076" width="10.7109375" style="66" customWidth="1"/>
    <col min="3077" max="3077" width="9.140625" style="66"/>
    <col min="3078" max="3078" width="9.5703125" style="66" customWidth="1"/>
    <col min="3079" max="3079" width="11.140625" style="66" customWidth="1"/>
    <col min="3080" max="3080" width="6.28515625" style="66" customWidth="1"/>
    <col min="3081" max="3328" width="9.140625" style="66"/>
    <col min="3329" max="3329" width="5.28515625" style="66" customWidth="1"/>
    <col min="3330" max="3330" width="70.42578125" style="66" customWidth="1"/>
    <col min="3331" max="3331" width="12.42578125" style="66" customWidth="1"/>
    <col min="3332" max="3332" width="10.7109375" style="66" customWidth="1"/>
    <col min="3333" max="3333" width="9.140625" style="66"/>
    <col min="3334" max="3334" width="9.5703125" style="66" customWidth="1"/>
    <col min="3335" max="3335" width="11.140625" style="66" customWidth="1"/>
    <col min="3336" max="3336" width="6.28515625" style="66" customWidth="1"/>
    <col min="3337" max="3584" width="9.140625" style="66"/>
    <col min="3585" max="3585" width="5.28515625" style="66" customWidth="1"/>
    <col min="3586" max="3586" width="70.42578125" style="66" customWidth="1"/>
    <col min="3587" max="3587" width="12.42578125" style="66" customWidth="1"/>
    <col min="3588" max="3588" width="10.7109375" style="66" customWidth="1"/>
    <col min="3589" max="3589" width="9.140625" style="66"/>
    <col min="3590" max="3590" width="9.5703125" style="66" customWidth="1"/>
    <col min="3591" max="3591" width="11.140625" style="66" customWidth="1"/>
    <col min="3592" max="3592" width="6.28515625" style="66" customWidth="1"/>
    <col min="3593" max="3840" width="9.140625" style="66"/>
    <col min="3841" max="3841" width="5.28515625" style="66" customWidth="1"/>
    <col min="3842" max="3842" width="70.42578125" style="66" customWidth="1"/>
    <col min="3843" max="3843" width="12.42578125" style="66" customWidth="1"/>
    <col min="3844" max="3844" width="10.7109375" style="66" customWidth="1"/>
    <col min="3845" max="3845" width="9.140625" style="66"/>
    <col min="3846" max="3846" width="9.5703125" style="66" customWidth="1"/>
    <col min="3847" max="3847" width="11.140625" style="66" customWidth="1"/>
    <col min="3848" max="3848" width="6.28515625" style="66" customWidth="1"/>
    <col min="3849" max="4096" width="9.140625" style="66"/>
    <col min="4097" max="4097" width="5.28515625" style="66" customWidth="1"/>
    <col min="4098" max="4098" width="70.42578125" style="66" customWidth="1"/>
    <col min="4099" max="4099" width="12.42578125" style="66" customWidth="1"/>
    <col min="4100" max="4100" width="10.7109375" style="66" customWidth="1"/>
    <col min="4101" max="4101" width="9.140625" style="66"/>
    <col min="4102" max="4102" width="9.5703125" style="66" customWidth="1"/>
    <col min="4103" max="4103" width="11.140625" style="66" customWidth="1"/>
    <col min="4104" max="4104" width="6.28515625" style="66" customWidth="1"/>
    <col min="4105" max="4352" width="9.140625" style="66"/>
    <col min="4353" max="4353" width="5.28515625" style="66" customWidth="1"/>
    <col min="4354" max="4354" width="70.42578125" style="66" customWidth="1"/>
    <col min="4355" max="4355" width="12.42578125" style="66" customWidth="1"/>
    <col min="4356" max="4356" width="10.7109375" style="66" customWidth="1"/>
    <col min="4357" max="4357" width="9.140625" style="66"/>
    <col min="4358" max="4358" width="9.5703125" style="66" customWidth="1"/>
    <col min="4359" max="4359" width="11.140625" style="66" customWidth="1"/>
    <col min="4360" max="4360" width="6.28515625" style="66" customWidth="1"/>
    <col min="4361" max="4608" width="9.140625" style="66"/>
    <col min="4609" max="4609" width="5.28515625" style="66" customWidth="1"/>
    <col min="4610" max="4610" width="70.42578125" style="66" customWidth="1"/>
    <col min="4611" max="4611" width="12.42578125" style="66" customWidth="1"/>
    <col min="4612" max="4612" width="10.7109375" style="66" customWidth="1"/>
    <col min="4613" max="4613" width="9.140625" style="66"/>
    <col min="4614" max="4614" width="9.5703125" style="66" customWidth="1"/>
    <col min="4615" max="4615" width="11.140625" style="66" customWidth="1"/>
    <col min="4616" max="4616" width="6.28515625" style="66" customWidth="1"/>
    <col min="4617" max="4864" width="9.140625" style="66"/>
    <col min="4865" max="4865" width="5.28515625" style="66" customWidth="1"/>
    <col min="4866" max="4866" width="70.42578125" style="66" customWidth="1"/>
    <col min="4867" max="4867" width="12.42578125" style="66" customWidth="1"/>
    <col min="4868" max="4868" width="10.7109375" style="66" customWidth="1"/>
    <col min="4869" max="4869" width="9.140625" style="66"/>
    <col min="4870" max="4870" width="9.5703125" style="66" customWidth="1"/>
    <col min="4871" max="4871" width="11.140625" style="66" customWidth="1"/>
    <col min="4872" max="4872" width="6.28515625" style="66" customWidth="1"/>
    <col min="4873" max="5120" width="9.140625" style="66"/>
    <col min="5121" max="5121" width="5.28515625" style="66" customWidth="1"/>
    <col min="5122" max="5122" width="70.42578125" style="66" customWidth="1"/>
    <col min="5123" max="5123" width="12.42578125" style="66" customWidth="1"/>
    <col min="5124" max="5124" width="10.7109375" style="66" customWidth="1"/>
    <col min="5125" max="5125" width="9.140625" style="66"/>
    <col min="5126" max="5126" width="9.5703125" style="66" customWidth="1"/>
    <col min="5127" max="5127" width="11.140625" style="66" customWidth="1"/>
    <col min="5128" max="5128" width="6.28515625" style="66" customWidth="1"/>
    <col min="5129" max="5376" width="9.140625" style="66"/>
    <col min="5377" max="5377" width="5.28515625" style="66" customWidth="1"/>
    <col min="5378" max="5378" width="70.42578125" style="66" customWidth="1"/>
    <col min="5379" max="5379" width="12.42578125" style="66" customWidth="1"/>
    <col min="5380" max="5380" width="10.7109375" style="66" customWidth="1"/>
    <col min="5381" max="5381" width="9.140625" style="66"/>
    <col min="5382" max="5382" width="9.5703125" style="66" customWidth="1"/>
    <col min="5383" max="5383" width="11.140625" style="66" customWidth="1"/>
    <col min="5384" max="5384" width="6.28515625" style="66" customWidth="1"/>
    <col min="5385" max="5632" width="9.140625" style="66"/>
    <col min="5633" max="5633" width="5.28515625" style="66" customWidth="1"/>
    <col min="5634" max="5634" width="70.42578125" style="66" customWidth="1"/>
    <col min="5635" max="5635" width="12.42578125" style="66" customWidth="1"/>
    <col min="5636" max="5636" width="10.7109375" style="66" customWidth="1"/>
    <col min="5637" max="5637" width="9.140625" style="66"/>
    <col min="5638" max="5638" width="9.5703125" style="66" customWidth="1"/>
    <col min="5639" max="5639" width="11.140625" style="66" customWidth="1"/>
    <col min="5640" max="5640" width="6.28515625" style="66" customWidth="1"/>
    <col min="5641" max="5888" width="9.140625" style="66"/>
    <col min="5889" max="5889" width="5.28515625" style="66" customWidth="1"/>
    <col min="5890" max="5890" width="70.42578125" style="66" customWidth="1"/>
    <col min="5891" max="5891" width="12.42578125" style="66" customWidth="1"/>
    <col min="5892" max="5892" width="10.7109375" style="66" customWidth="1"/>
    <col min="5893" max="5893" width="9.140625" style="66"/>
    <col min="5894" max="5894" width="9.5703125" style="66" customWidth="1"/>
    <col min="5895" max="5895" width="11.140625" style="66" customWidth="1"/>
    <col min="5896" max="5896" width="6.28515625" style="66" customWidth="1"/>
    <col min="5897" max="6144" width="9.140625" style="66"/>
    <col min="6145" max="6145" width="5.28515625" style="66" customWidth="1"/>
    <col min="6146" max="6146" width="70.42578125" style="66" customWidth="1"/>
    <col min="6147" max="6147" width="12.42578125" style="66" customWidth="1"/>
    <col min="6148" max="6148" width="10.7109375" style="66" customWidth="1"/>
    <col min="6149" max="6149" width="9.140625" style="66"/>
    <col min="6150" max="6150" width="9.5703125" style="66" customWidth="1"/>
    <col min="6151" max="6151" width="11.140625" style="66" customWidth="1"/>
    <col min="6152" max="6152" width="6.28515625" style="66" customWidth="1"/>
    <col min="6153" max="6400" width="9.140625" style="66"/>
    <col min="6401" max="6401" width="5.28515625" style="66" customWidth="1"/>
    <col min="6402" max="6402" width="70.42578125" style="66" customWidth="1"/>
    <col min="6403" max="6403" width="12.42578125" style="66" customWidth="1"/>
    <col min="6404" max="6404" width="10.7109375" style="66" customWidth="1"/>
    <col min="6405" max="6405" width="9.140625" style="66"/>
    <col min="6406" max="6406" width="9.5703125" style="66" customWidth="1"/>
    <col min="6407" max="6407" width="11.140625" style="66" customWidth="1"/>
    <col min="6408" max="6408" width="6.28515625" style="66" customWidth="1"/>
    <col min="6409" max="6656" width="9.140625" style="66"/>
    <col min="6657" max="6657" width="5.28515625" style="66" customWidth="1"/>
    <col min="6658" max="6658" width="70.42578125" style="66" customWidth="1"/>
    <col min="6659" max="6659" width="12.42578125" style="66" customWidth="1"/>
    <col min="6660" max="6660" width="10.7109375" style="66" customWidth="1"/>
    <col min="6661" max="6661" width="9.140625" style="66"/>
    <col min="6662" max="6662" width="9.5703125" style="66" customWidth="1"/>
    <col min="6663" max="6663" width="11.140625" style="66" customWidth="1"/>
    <col min="6664" max="6664" width="6.28515625" style="66" customWidth="1"/>
    <col min="6665" max="6912" width="9.140625" style="66"/>
    <col min="6913" max="6913" width="5.28515625" style="66" customWidth="1"/>
    <col min="6914" max="6914" width="70.42578125" style="66" customWidth="1"/>
    <col min="6915" max="6915" width="12.42578125" style="66" customWidth="1"/>
    <col min="6916" max="6916" width="10.7109375" style="66" customWidth="1"/>
    <col min="6917" max="6917" width="9.140625" style="66"/>
    <col min="6918" max="6918" width="9.5703125" style="66" customWidth="1"/>
    <col min="6919" max="6919" width="11.140625" style="66" customWidth="1"/>
    <col min="6920" max="6920" width="6.28515625" style="66" customWidth="1"/>
    <col min="6921" max="7168" width="9.140625" style="66"/>
    <col min="7169" max="7169" width="5.28515625" style="66" customWidth="1"/>
    <col min="7170" max="7170" width="70.42578125" style="66" customWidth="1"/>
    <col min="7171" max="7171" width="12.42578125" style="66" customWidth="1"/>
    <col min="7172" max="7172" width="10.7109375" style="66" customWidth="1"/>
    <col min="7173" max="7173" width="9.140625" style="66"/>
    <col min="7174" max="7174" width="9.5703125" style="66" customWidth="1"/>
    <col min="7175" max="7175" width="11.140625" style="66" customWidth="1"/>
    <col min="7176" max="7176" width="6.28515625" style="66" customWidth="1"/>
    <col min="7177" max="7424" width="9.140625" style="66"/>
    <col min="7425" max="7425" width="5.28515625" style="66" customWidth="1"/>
    <col min="7426" max="7426" width="70.42578125" style="66" customWidth="1"/>
    <col min="7427" max="7427" width="12.42578125" style="66" customWidth="1"/>
    <col min="7428" max="7428" width="10.7109375" style="66" customWidth="1"/>
    <col min="7429" max="7429" width="9.140625" style="66"/>
    <col min="7430" max="7430" width="9.5703125" style="66" customWidth="1"/>
    <col min="7431" max="7431" width="11.140625" style="66" customWidth="1"/>
    <col min="7432" max="7432" width="6.28515625" style="66" customWidth="1"/>
    <col min="7433" max="7680" width="9.140625" style="66"/>
    <col min="7681" max="7681" width="5.28515625" style="66" customWidth="1"/>
    <col min="7682" max="7682" width="70.42578125" style="66" customWidth="1"/>
    <col min="7683" max="7683" width="12.42578125" style="66" customWidth="1"/>
    <col min="7684" max="7684" width="10.7109375" style="66" customWidth="1"/>
    <col min="7685" max="7685" width="9.140625" style="66"/>
    <col min="7686" max="7686" width="9.5703125" style="66" customWidth="1"/>
    <col min="7687" max="7687" width="11.140625" style="66" customWidth="1"/>
    <col min="7688" max="7688" width="6.28515625" style="66" customWidth="1"/>
    <col min="7689" max="7936" width="9.140625" style="66"/>
    <col min="7937" max="7937" width="5.28515625" style="66" customWidth="1"/>
    <col min="7938" max="7938" width="70.42578125" style="66" customWidth="1"/>
    <col min="7939" max="7939" width="12.42578125" style="66" customWidth="1"/>
    <col min="7940" max="7940" width="10.7109375" style="66" customWidth="1"/>
    <col min="7941" max="7941" width="9.140625" style="66"/>
    <col min="7942" max="7942" width="9.5703125" style="66" customWidth="1"/>
    <col min="7943" max="7943" width="11.140625" style="66" customWidth="1"/>
    <col min="7944" max="7944" width="6.28515625" style="66" customWidth="1"/>
    <col min="7945" max="8192" width="9.140625" style="66"/>
    <col min="8193" max="8193" width="5.28515625" style="66" customWidth="1"/>
    <col min="8194" max="8194" width="70.42578125" style="66" customWidth="1"/>
    <col min="8195" max="8195" width="12.42578125" style="66" customWidth="1"/>
    <col min="8196" max="8196" width="10.7109375" style="66" customWidth="1"/>
    <col min="8197" max="8197" width="9.140625" style="66"/>
    <col min="8198" max="8198" width="9.5703125" style="66" customWidth="1"/>
    <col min="8199" max="8199" width="11.140625" style="66" customWidth="1"/>
    <col min="8200" max="8200" width="6.28515625" style="66" customWidth="1"/>
    <col min="8201" max="8448" width="9.140625" style="66"/>
    <col min="8449" max="8449" width="5.28515625" style="66" customWidth="1"/>
    <col min="8450" max="8450" width="70.42578125" style="66" customWidth="1"/>
    <col min="8451" max="8451" width="12.42578125" style="66" customWidth="1"/>
    <col min="8452" max="8452" width="10.7109375" style="66" customWidth="1"/>
    <col min="8453" max="8453" width="9.140625" style="66"/>
    <col min="8454" max="8454" width="9.5703125" style="66" customWidth="1"/>
    <col min="8455" max="8455" width="11.140625" style="66" customWidth="1"/>
    <col min="8456" max="8456" width="6.28515625" style="66" customWidth="1"/>
    <col min="8457" max="8704" width="9.140625" style="66"/>
    <col min="8705" max="8705" width="5.28515625" style="66" customWidth="1"/>
    <col min="8706" max="8706" width="70.42578125" style="66" customWidth="1"/>
    <col min="8707" max="8707" width="12.42578125" style="66" customWidth="1"/>
    <col min="8708" max="8708" width="10.7109375" style="66" customWidth="1"/>
    <col min="8709" max="8709" width="9.140625" style="66"/>
    <col min="8710" max="8710" width="9.5703125" style="66" customWidth="1"/>
    <col min="8711" max="8711" width="11.140625" style="66" customWidth="1"/>
    <col min="8712" max="8712" width="6.28515625" style="66" customWidth="1"/>
    <col min="8713" max="8960" width="9.140625" style="66"/>
    <col min="8961" max="8961" width="5.28515625" style="66" customWidth="1"/>
    <col min="8962" max="8962" width="70.42578125" style="66" customWidth="1"/>
    <col min="8963" max="8963" width="12.42578125" style="66" customWidth="1"/>
    <col min="8964" max="8964" width="10.7109375" style="66" customWidth="1"/>
    <col min="8965" max="8965" width="9.140625" style="66"/>
    <col min="8966" max="8966" width="9.5703125" style="66" customWidth="1"/>
    <col min="8967" max="8967" width="11.140625" style="66" customWidth="1"/>
    <col min="8968" max="8968" width="6.28515625" style="66" customWidth="1"/>
    <col min="8969" max="9216" width="9.140625" style="66"/>
    <col min="9217" max="9217" width="5.28515625" style="66" customWidth="1"/>
    <col min="9218" max="9218" width="70.42578125" style="66" customWidth="1"/>
    <col min="9219" max="9219" width="12.42578125" style="66" customWidth="1"/>
    <col min="9220" max="9220" width="10.7109375" style="66" customWidth="1"/>
    <col min="9221" max="9221" width="9.140625" style="66"/>
    <col min="9222" max="9222" width="9.5703125" style="66" customWidth="1"/>
    <col min="9223" max="9223" width="11.140625" style="66" customWidth="1"/>
    <col min="9224" max="9224" width="6.28515625" style="66" customWidth="1"/>
    <col min="9225" max="9472" width="9.140625" style="66"/>
    <col min="9473" max="9473" width="5.28515625" style="66" customWidth="1"/>
    <col min="9474" max="9474" width="70.42578125" style="66" customWidth="1"/>
    <col min="9475" max="9475" width="12.42578125" style="66" customWidth="1"/>
    <col min="9476" max="9476" width="10.7109375" style="66" customWidth="1"/>
    <col min="9477" max="9477" width="9.140625" style="66"/>
    <col min="9478" max="9478" width="9.5703125" style="66" customWidth="1"/>
    <col min="9479" max="9479" width="11.140625" style="66" customWidth="1"/>
    <col min="9480" max="9480" width="6.28515625" style="66" customWidth="1"/>
    <col min="9481" max="9728" width="9.140625" style="66"/>
    <col min="9729" max="9729" width="5.28515625" style="66" customWidth="1"/>
    <col min="9730" max="9730" width="70.42578125" style="66" customWidth="1"/>
    <col min="9731" max="9731" width="12.42578125" style="66" customWidth="1"/>
    <col min="9732" max="9732" width="10.7109375" style="66" customWidth="1"/>
    <col min="9733" max="9733" width="9.140625" style="66"/>
    <col min="9734" max="9734" width="9.5703125" style="66" customWidth="1"/>
    <col min="9735" max="9735" width="11.140625" style="66" customWidth="1"/>
    <col min="9736" max="9736" width="6.28515625" style="66" customWidth="1"/>
    <col min="9737" max="9984" width="9.140625" style="66"/>
    <col min="9985" max="9985" width="5.28515625" style="66" customWidth="1"/>
    <col min="9986" max="9986" width="70.42578125" style="66" customWidth="1"/>
    <col min="9987" max="9987" width="12.42578125" style="66" customWidth="1"/>
    <col min="9988" max="9988" width="10.7109375" style="66" customWidth="1"/>
    <col min="9989" max="9989" width="9.140625" style="66"/>
    <col min="9990" max="9990" width="9.5703125" style="66" customWidth="1"/>
    <col min="9991" max="9991" width="11.140625" style="66" customWidth="1"/>
    <col min="9992" max="9992" width="6.28515625" style="66" customWidth="1"/>
    <col min="9993" max="10240" width="9.140625" style="66"/>
    <col min="10241" max="10241" width="5.28515625" style="66" customWidth="1"/>
    <col min="10242" max="10242" width="70.42578125" style="66" customWidth="1"/>
    <col min="10243" max="10243" width="12.42578125" style="66" customWidth="1"/>
    <col min="10244" max="10244" width="10.7109375" style="66" customWidth="1"/>
    <col min="10245" max="10245" width="9.140625" style="66"/>
    <col min="10246" max="10246" width="9.5703125" style="66" customWidth="1"/>
    <col min="10247" max="10247" width="11.140625" style="66" customWidth="1"/>
    <col min="10248" max="10248" width="6.28515625" style="66" customWidth="1"/>
    <col min="10249" max="10496" width="9.140625" style="66"/>
    <col min="10497" max="10497" width="5.28515625" style="66" customWidth="1"/>
    <col min="10498" max="10498" width="70.42578125" style="66" customWidth="1"/>
    <col min="10499" max="10499" width="12.42578125" style="66" customWidth="1"/>
    <col min="10500" max="10500" width="10.7109375" style="66" customWidth="1"/>
    <col min="10501" max="10501" width="9.140625" style="66"/>
    <col min="10502" max="10502" width="9.5703125" style="66" customWidth="1"/>
    <col min="10503" max="10503" width="11.140625" style="66" customWidth="1"/>
    <col min="10504" max="10504" width="6.28515625" style="66" customWidth="1"/>
    <col min="10505" max="10752" width="9.140625" style="66"/>
    <col min="10753" max="10753" width="5.28515625" style="66" customWidth="1"/>
    <col min="10754" max="10754" width="70.42578125" style="66" customWidth="1"/>
    <col min="10755" max="10755" width="12.42578125" style="66" customWidth="1"/>
    <col min="10756" max="10756" width="10.7109375" style="66" customWidth="1"/>
    <col min="10757" max="10757" width="9.140625" style="66"/>
    <col min="10758" max="10758" width="9.5703125" style="66" customWidth="1"/>
    <col min="10759" max="10759" width="11.140625" style="66" customWidth="1"/>
    <col min="10760" max="10760" width="6.28515625" style="66" customWidth="1"/>
    <col min="10761" max="11008" width="9.140625" style="66"/>
    <col min="11009" max="11009" width="5.28515625" style="66" customWidth="1"/>
    <col min="11010" max="11010" width="70.42578125" style="66" customWidth="1"/>
    <col min="11011" max="11011" width="12.42578125" style="66" customWidth="1"/>
    <col min="11012" max="11012" width="10.7109375" style="66" customWidth="1"/>
    <col min="11013" max="11013" width="9.140625" style="66"/>
    <col min="11014" max="11014" width="9.5703125" style="66" customWidth="1"/>
    <col min="11015" max="11015" width="11.140625" style="66" customWidth="1"/>
    <col min="11016" max="11016" width="6.28515625" style="66" customWidth="1"/>
    <col min="11017" max="11264" width="9.140625" style="66"/>
    <col min="11265" max="11265" width="5.28515625" style="66" customWidth="1"/>
    <col min="11266" max="11266" width="70.42578125" style="66" customWidth="1"/>
    <col min="11267" max="11267" width="12.42578125" style="66" customWidth="1"/>
    <col min="11268" max="11268" width="10.7109375" style="66" customWidth="1"/>
    <col min="11269" max="11269" width="9.140625" style="66"/>
    <col min="11270" max="11270" width="9.5703125" style="66" customWidth="1"/>
    <col min="11271" max="11271" width="11.140625" style="66" customWidth="1"/>
    <col min="11272" max="11272" width="6.28515625" style="66" customWidth="1"/>
    <col min="11273" max="11520" width="9.140625" style="66"/>
    <col min="11521" max="11521" width="5.28515625" style="66" customWidth="1"/>
    <col min="11522" max="11522" width="70.42578125" style="66" customWidth="1"/>
    <col min="11523" max="11523" width="12.42578125" style="66" customWidth="1"/>
    <col min="11524" max="11524" width="10.7109375" style="66" customWidth="1"/>
    <col min="11525" max="11525" width="9.140625" style="66"/>
    <col min="11526" max="11526" width="9.5703125" style="66" customWidth="1"/>
    <col min="11527" max="11527" width="11.140625" style="66" customWidth="1"/>
    <col min="11528" max="11528" width="6.28515625" style="66" customWidth="1"/>
    <col min="11529" max="11776" width="9.140625" style="66"/>
    <col min="11777" max="11777" width="5.28515625" style="66" customWidth="1"/>
    <col min="11778" max="11778" width="70.42578125" style="66" customWidth="1"/>
    <col min="11779" max="11779" width="12.42578125" style="66" customWidth="1"/>
    <col min="11780" max="11780" width="10.7109375" style="66" customWidth="1"/>
    <col min="11781" max="11781" width="9.140625" style="66"/>
    <col min="11782" max="11782" width="9.5703125" style="66" customWidth="1"/>
    <col min="11783" max="11783" width="11.140625" style="66" customWidth="1"/>
    <col min="11784" max="11784" width="6.28515625" style="66" customWidth="1"/>
    <col min="11785" max="12032" width="9.140625" style="66"/>
    <col min="12033" max="12033" width="5.28515625" style="66" customWidth="1"/>
    <col min="12034" max="12034" width="70.42578125" style="66" customWidth="1"/>
    <col min="12035" max="12035" width="12.42578125" style="66" customWidth="1"/>
    <col min="12036" max="12036" width="10.7109375" style="66" customWidth="1"/>
    <col min="12037" max="12037" width="9.140625" style="66"/>
    <col min="12038" max="12038" width="9.5703125" style="66" customWidth="1"/>
    <col min="12039" max="12039" width="11.140625" style="66" customWidth="1"/>
    <col min="12040" max="12040" width="6.28515625" style="66" customWidth="1"/>
    <col min="12041" max="12288" width="9.140625" style="66"/>
    <col min="12289" max="12289" width="5.28515625" style="66" customWidth="1"/>
    <col min="12290" max="12290" width="70.42578125" style="66" customWidth="1"/>
    <col min="12291" max="12291" width="12.42578125" style="66" customWidth="1"/>
    <col min="12292" max="12292" width="10.7109375" style="66" customWidth="1"/>
    <col min="12293" max="12293" width="9.140625" style="66"/>
    <col min="12294" max="12294" width="9.5703125" style="66" customWidth="1"/>
    <col min="12295" max="12295" width="11.140625" style="66" customWidth="1"/>
    <col min="12296" max="12296" width="6.28515625" style="66" customWidth="1"/>
    <col min="12297" max="12544" width="9.140625" style="66"/>
    <col min="12545" max="12545" width="5.28515625" style="66" customWidth="1"/>
    <col min="12546" max="12546" width="70.42578125" style="66" customWidth="1"/>
    <col min="12547" max="12547" width="12.42578125" style="66" customWidth="1"/>
    <col min="12548" max="12548" width="10.7109375" style="66" customWidth="1"/>
    <col min="12549" max="12549" width="9.140625" style="66"/>
    <col min="12550" max="12550" width="9.5703125" style="66" customWidth="1"/>
    <col min="12551" max="12551" width="11.140625" style="66" customWidth="1"/>
    <col min="12552" max="12552" width="6.28515625" style="66" customWidth="1"/>
    <col min="12553" max="12800" width="9.140625" style="66"/>
    <col min="12801" max="12801" width="5.28515625" style="66" customWidth="1"/>
    <col min="12802" max="12802" width="70.42578125" style="66" customWidth="1"/>
    <col min="12803" max="12803" width="12.42578125" style="66" customWidth="1"/>
    <col min="12804" max="12804" width="10.7109375" style="66" customWidth="1"/>
    <col min="12805" max="12805" width="9.140625" style="66"/>
    <col min="12806" max="12806" width="9.5703125" style="66" customWidth="1"/>
    <col min="12807" max="12807" width="11.140625" style="66" customWidth="1"/>
    <col min="12808" max="12808" width="6.28515625" style="66" customWidth="1"/>
    <col min="12809" max="13056" width="9.140625" style="66"/>
    <col min="13057" max="13057" width="5.28515625" style="66" customWidth="1"/>
    <col min="13058" max="13058" width="70.42578125" style="66" customWidth="1"/>
    <col min="13059" max="13059" width="12.42578125" style="66" customWidth="1"/>
    <col min="13060" max="13060" width="10.7109375" style="66" customWidth="1"/>
    <col min="13061" max="13061" width="9.140625" style="66"/>
    <col min="13062" max="13062" width="9.5703125" style="66" customWidth="1"/>
    <col min="13063" max="13063" width="11.140625" style="66" customWidth="1"/>
    <col min="13064" max="13064" width="6.28515625" style="66" customWidth="1"/>
    <col min="13065" max="13312" width="9.140625" style="66"/>
    <col min="13313" max="13313" width="5.28515625" style="66" customWidth="1"/>
    <col min="13314" max="13314" width="70.42578125" style="66" customWidth="1"/>
    <col min="13315" max="13315" width="12.42578125" style="66" customWidth="1"/>
    <col min="13316" max="13316" width="10.7109375" style="66" customWidth="1"/>
    <col min="13317" max="13317" width="9.140625" style="66"/>
    <col min="13318" max="13318" width="9.5703125" style="66" customWidth="1"/>
    <col min="13319" max="13319" width="11.140625" style="66" customWidth="1"/>
    <col min="13320" max="13320" width="6.28515625" style="66" customWidth="1"/>
    <col min="13321" max="13568" width="9.140625" style="66"/>
    <col min="13569" max="13569" width="5.28515625" style="66" customWidth="1"/>
    <col min="13570" max="13570" width="70.42578125" style="66" customWidth="1"/>
    <col min="13571" max="13571" width="12.42578125" style="66" customWidth="1"/>
    <col min="13572" max="13572" width="10.7109375" style="66" customWidth="1"/>
    <col min="13573" max="13573" width="9.140625" style="66"/>
    <col min="13574" max="13574" width="9.5703125" style="66" customWidth="1"/>
    <col min="13575" max="13575" width="11.140625" style="66" customWidth="1"/>
    <col min="13576" max="13576" width="6.28515625" style="66" customWidth="1"/>
    <col min="13577" max="13824" width="9.140625" style="66"/>
    <col min="13825" max="13825" width="5.28515625" style="66" customWidth="1"/>
    <col min="13826" max="13826" width="70.42578125" style="66" customWidth="1"/>
    <col min="13827" max="13827" width="12.42578125" style="66" customWidth="1"/>
    <col min="13828" max="13828" width="10.7109375" style="66" customWidth="1"/>
    <col min="13829" max="13829" width="9.140625" style="66"/>
    <col min="13830" max="13830" width="9.5703125" style="66" customWidth="1"/>
    <col min="13831" max="13831" width="11.140625" style="66" customWidth="1"/>
    <col min="13832" max="13832" width="6.28515625" style="66" customWidth="1"/>
    <col min="13833" max="14080" width="9.140625" style="66"/>
    <col min="14081" max="14081" width="5.28515625" style="66" customWidth="1"/>
    <col min="14082" max="14082" width="70.42578125" style="66" customWidth="1"/>
    <col min="14083" max="14083" width="12.42578125" style="66" customWidth="1"/>
    <col min="14084" max="14084" width="10.7109375" style="66" customWidth="1"/>
    <col min="14085" max="14085" width="9.140625" style="66"/>
    <col min="14086" max="14086" width="9.5703125" style="66" customWidth="1"/>
    <col min="14087" max="14087" width="11.140625" style="66" customWidth="1"/>
    <col min="14088" max="14088" width="6.28515625" style="66" customWidth="1"/>
    <col min="14089" max="14336" width="9.140625" style="66"/>
    <col min="14337" max="14337" width="5.28515625" style="66" customWidth="1"/>
    <col min="14338" max="14338" width="70.42578125" style="66" customWidth="1"/>
    <col min="14339" max="14339" width="12.42578125" style="66" customWidth="1"/>
    <col min="14340" max="14340" width="10.7109375" style="66" customWidth="1"/>
    <col min="14341" max="14341" width="9.140625" style="66"/>
    <col min="14342" max="14342" width="9.5703125" style="66" customWidth="1"/>
    <col min="14343" max="14343" width="11.140625" style="66" customWidth="1"/>
    <col min="14344" max="14344" width="6.28515625" style="66" customWidth="1"/>
    <col min="14345" max="14592" width="9.140625" style="66"/>
    <col min="14593" max="14593" width="5.28515625" style="66" customWidth="1"/>
    <col min="14594" max="14594" width="70.42578125" style="66" customWidth="1"/>
    <col min="14595" max="14595" width="12.42578125" style="66" customWidth="1"/>
    <col min="14596" max="14596" width="10.7109375" style="66" customWidth="1"/>
    <col min="14597" max="14597" width="9.140625" style="66"/>
    <col min="14598" max="14598" width="9.5703125" style="66" customWidth="1"/>
    <col min="14599" max="14599" width="11.140625" style="66" customWidth="1"/>
    <col min="14600" max="14600" width="6.28515625" style="66" customWidth="1"/>
    <col min="14601" max="14848" width="9.140625" style="66"/>
    <col min="14849" max="14849" width="5.28515625" style="66" customWidth="1"/>
    <col min="14850" max="14850" width="70.42578125" style="66" customWidth="1"/>
    <col min="14851" max="14851" width="12.42578125" style="66" customWidth="1"/>
    <col min="14852" max="14852" width="10.7109375" style="66" customWidth="1"/>
    <col min="14853" max="14853" width="9.140625" style="66"/>
    <col min="14854" max="14854" width="9.5703125" style="66" customWidth="1"/>
    <col min="14855" max="14855" width="11.140625" style="66" customWidth="1"/>
    <col min="14856" max="14856" width="6.28515625" style="66" customWidth="1"/>
    <col min="14857" max="15104" width="9.140625" style="66"/>
    <col min="15105" max="15105" width="5.28515625" style="66" customWidth="1"/>
    <col min="15106" max="15106" width="70.42578125" style="66" customWidth="1"/>
    <col min="15107" max="15107" width="12.42578125" style="66" customWidth="1"/>
    <col min="15108" max="15108" width="10.7109375" style="66" customWidth="1"/>
    <col min="15109" max="15109" width="9.140625" style="66"/>
    <col min="15110" max="15110" width="9.5703125" style="66" customWidth="1"/>
    <col min="15111" max="15111" width="11.140625" style="66" customWidth="1"/>
    <col min="15112" max="15112" width="6.28515625" style="66" customWidth="1"/>
    <col min="15113" max="15360" width="9.140625" style="66"/>
    <col min="15361" max="15361" width="5.28515625" style="66" customWidth="1"/>
    <col min="15362" max="15362" width="70.42578125" style="66" customWidth="1"/>
    <col min="15363" max="15363" width="12.42578125" style="66" customWidth="1"/>
    <col min="15364" max="15364" width="10.7109375" style="66" customWidth="1"/>
    <col min="15365" max="15365" width="9.140625" style="66"/>
    <col min="15366" max="15366" width="9.5703125" style="66" customWidth="1"/>
    <col min="15367" max="15367" width="11.140625" style="66" customWidth="1"/>
    <col min="15368" max="15368" width="6.28515625" style="66" customWidth="1"/>
    <col min="15369" max="15616" width="9.140625" style="66"/>
    <col min="15617" max="15617" width="5.28515625" style="66" customWidth="1"/>
    <col min="15618" max="15618" width="70.42578125" style="66" customWidth="1"/>
    <col min="15619" max="15619" width="12.42578125" style="66" customWidth="1"/>
    <col min="15620" max="15620" width="10.7109375" style="66" customWidth="1"/>
    <col min="15621" max="15621" width="9.140625" style="66"/>
    <col min="15622" max="15622" width="9.5703125" style="66" customWidth="1"/>
    <col min="15623" max="15623" width="11.140625" style="66" customWidth="1"/>
    <col min="15624" max="15624" width="6.28515625" style="66" customWidth="1"/>
    <col min="15625" max="15872" width="9.140625" style="66"/>
    <col min="15873" max="15873" width="5.28515625" style="66" customWidth="1"/>
    <col min="15874" max="15874" width="70.42578125" style="66" customWidth="1"/>
    <col min="15875" max="15875" width="12.42578125" style="66" customWidth="1"/>
    <col min="15876" max="15876" width="10.7109375" style="66" customWidth="1"/>
    <col min="15877" max="15877" width="9.140625" style="66"/>
    <col min="15878" max="15878" width="9.5703125" style="66" customWidth="1"/>
    <col min="15879" max="15879" width="11.140625" style="66" customWidth="1"/>
    <col min="15880" max="15880" width="6.28515625" style="66" customWidth="1"/>
    <col min="15881" max="16128" width="9.140625" style="66"/>
    <col min="16129" max="16129" width="5.28515625" style="66" customWidth="1"/>
    <col min="16130" max="16130" width="70.42578125" style="66" customWidth="1"/>
    <col min="16131" max="16131" width="12.42578125" style="66" customWidth="1"/>
    <col min="16132" max="16132" width="10.7109375" style="66" customWidth="1"/>
    <col min="16133" max="16133" width="9.140625" style="66"/>
    <col min="16134" max="16134" width="9.5703125" style="66" customWidth="1"/>
    <col min="16135" max="16135" width="11.140625" style="66" customWidth="1"/>
    <col min="16136" max="16136" width="6.28515625" style="66" customWidth="1"/>
    <col min="16137" max="16384" width="9.140625" style="66"/>
  </cols>
  <sheetData>
    <row r="1" spans="1:7" ht="13.5" thickBot="1"/>
    <row r="2" spans="1:7" ht="16.5" thickBot="1">
      <c r="A2" s="800" t="s">
        <v>763</v>
      </c>
      <c r="B2" s="801"/>
      <c r="C2" s="801"/>
      <c r="D2" s="801"/>
      <c r="E2" s="801"/>
      <c r="F2" s="801"/>
      <c r="G2" s="802"/>
    </row>
    <row r="3" spans="1:7" ht="60" customHeight="1" thickBot="1">
      <c r="A3" s="472" t="s">
        <v>0</v>
      </c>
      <c r="B3" s="473" t="s">
        <v>729</v>
      </c>
      <c r="C3" s="473" t="s">
        <v>730</v>
      </c>
      <c r="D3" s="473" t="s">
        <v>731</v>
      </c>
      <c r="E3" s="473" t="s">
        <v>732</v>
      </c>
      <c r="F3" s="473" t="s">
        <v>733</v>
      </c>
      <c r="G3" s="474" t="s">
        <v>734</v>
      </c>
    </row>
    <row r="4" spans="1:7">
      <c r="A4" s="475"/>
      <c r="B4" s="476"/>
      <c r="C4" s="476"/>
      <c r="D4" s="476"/>
      <c r="E4" s="476"/>
      <c r="F4" s="476"/>
      <c r="G4" s="477"/>
    </row>
    <row r="5" spans="1:7" ht="30" customHeight="1">
      <c r="A5" s="478">
        <v>1</v>
      </c>
      <c r="B5" s="106" t="s">
        <v>735</v>
      </c>
      <c r="C5" s="591">
        <f>'MO- VARRIÇÃO'!I219</f>
        <v>25</v>
      </c>
      <c r="D5" s="591">
        <v>12</v>
      </c>
      <c r="E5" s="591">
        <f>C5/D5</f>
        <v>2.0833333333333335</v>
      </c>
      <c r="F5" s="592">
        <v>2</v>
      </c>
      <c r="G5" s="593">
        <f>E5/F5</f>
        <v>1.0416666666666667</v>
      </c>
    </row>
    <row r="6" spans="1:7" ht="13.5" thickBot="1">
      <c r="A6" s="803" t="s">
        <v>736</v>
      </c>
      <c r="B6" s="804"/>
      <c r="C6" s="804"/>
      <c r="D6" s="804"/>
      <c r="E6" s="804"/>
      <c r="F6" s="804"/>
      <c r="G6" s="479">
        <v>1</v>
      </c>
    </row>
    <row r="7" spans="1:7">
      <c r="A7" s="65"/>
      <c r="B7" s="480"/>
      <c r="C7" s="66"/>
    </row>
    <row r="8" spans="1:7">
      <c r="A8" s="65"/>
      <c r="B8" s="480"/>
      <c r="C8" s="66"/>
    </row>
    <row r="9" spans="1:7" s="481" customFormat="1" ht="24.95" customHeight="1">
      <c r="A9" s="805" t="s">
        <v>737</v>
      </c>
      <c r="B9" s="805"/>
      <c r="C9" s="805"/>
      <c r="D9" s="805"/>
      <c r="E9" s="805"/>
      <c r="F9" s="805"/>
      <c r="G9" s="805"/>
    </row>
    <row r="10" spans="1:7">
      <c r="D10" s="67"/>
      <c r="E10" s="67"/>
      <c r="F10" s="67"/>
      <c r="G10" s="67"/>
    </row>
    <row r="11" spans="1:7" ht="12.75" customHeight="1">
      <c r="B11" s="482"/>
      <c r="C11" s="483"/>
      <c r="D11" s="483"/>
      <c r="E11" s="483"/>
      <c r="F11" s="483"/>
      <c r="G11" s="67"/>
    </row>
    <row r="12" spans="1:7" ht="27.75" customHeight="1">
      <c r="B12" s="483"/>
      <c r="C12" s="483"/>
      <c r="D12" s="483"/>
      <c r="E12" s="483"/>
      <c r="F12" s="483"/>
    </row>
    <row r="13" spans="1:7" ht="25.5" customHeight="1">
      <c r="B13" s="483"/>
      <c r="C13" s="483"/>
      <c r="D13" s="483"/>
      <c r="E13" s="483"/>
      <c r="F13" s="483"/>
    </row>
    <row r="14" spans="1:7">
      <c r="B14" s="483"/>
      <c r="C14" s="483"/>
      <c r="D14" s="483"/>
      <c r="E14" s="483"/>
      <c r="F14" s="483"/>
    </row>
    <row r="15" spans="1:7">
      <c r="B15" s="483"/>
      <c r="C15" s="483"/>
      <c r="D15" s="483"/>
      <c r="E15" s="483"/>
      <c r="F15" s="483"/>
    </row>
  </sheetData>
  <mergeCells count="3">
    <mergeCell ref="A2:G2"/>
    <mergeCell ref="A6:F6"/>
    <mergeCell ref="A9:G9"/>
  </mergeCells>
  <pageMargins left="0.78740157480314965" right="0.78740157480314965" top="2.0416666666666665" bottom="0.98425196850393704" header="0.51181102362204722" footer="0.51181102362204722"/>
  <pageSetup paperSize="9" scale="97" fitToHeight="0" orientation="landscape" r:id="rId1"/>
  <headerFooter alignWithMargins="0">
    <oddHeader>&amp;L&amp;G&amp;C&amp;"Arial,Normal"&amp;12
Estado do Rio de Janeiro
&amp;"Arial,Negrito"PREFEITURA MUNICIPAL DE CARMO&amp;"Arial,Normal"
Secretaria Municipal de Meio Ambiente e Defesa Civil</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69"/>
  <sheetViews>
    <sheetView view="pageBreakPreview" zoomScale="80" zoomScaleNormal="100" zoomScaleSheetLayoutView="80" workbookViewId="0">
      <selection activeCell="K5" sqref="K5"/>
    </sheetView>
  </sheetViews>
  <sheetFormatPr defaultRowHeight="12.75"/>
  <cols>
    <col min="1" max="1" width="11" style="579" customWidth="1"/>
    <col min="2" max="2" width="14.85546875" style="579" hidden="1" customWidth="1"/>
    <col min="3" max="3" width="14.5703125" style="579" bestFit="1" customWidth="1"/>
    <col min="4" max="4" width="44.140625" style="579" customWidth="1"/>
    <col min="5" max="5" width="7.85546875" style="579" customWidth="1"/>
    <col min="6" max="6" width="12.85546875" style="579" customWidth="1"/>
    <col min="7" max="7" width="17.85546875" style="579" bestFit="1" customWidth="1"/>
    <col min="8" max="8" width="12.42578125" style="579" customWidth="1"/>
    <col min="9" max="9" width="17.7109375" style="579" bestFit="1" customWidth="1"/>
    <col min="10" max="10" width="14.5703125" style="579" customWidth="1"/>
    <col min="11" max="11" width="15.7109375" style="579" bestFit="1" customWidth="1"/>
    <col min="12" max="12" width="50.42578125" style="484" customWidth="1"/>
    <col min="13" max="13" width="14.140625" style="485" customWidth="1"/>
    <col min="14" max="14" width="17.42578125" style="485" customWidth="1"/>
    <col min="15" max="257" width="9.140625" style="485"/>
    <col min="258" max="258" width="5.42578125" style="485" customWidth="1"/>
    <col min="259" max="259" width="14.85546875" style="485" bestFit="1" customWidth="1"/>
    <col min="260" max="260" width="62.140625" style="485" customWidth="1"/>
    <col min="261" max="261" width="11.42578125" style="485" customWidth="1"/>
    <col min="262" max="262" width="6" style="485" bestFit="1" customWidth="1"/>
    <col min="263" max="263" width="16.7109375" style="485" customWidth="1"/>
    <col min="264" max="264" width="17.5703125" style="485" customWidth="1"/>
    <col min="265" max="265" width="29.140625" style="485" customWidth="1"/>
    <col min="266" max="266" width="22.42578125" style="485" customWidth="1"/>
    <col min="267" max="267" width="9.140625" style="485"/>
    <col min="268" max="268" width="19.28515625" style="485" customWidth="1"/>
    <col min="269" max="269" width="14.140625" style="485" customWidth="1"/>
    <col min="270" max="270" width="17.42578125" style="485" customWidth="1"/>
    <col min="271" max="513" width="9.140625" style="485"/>
    <col min="514" max="514" width="5.42578125" style="485" customWidth="1"/>
    <col min="515" max="515" width="14.85546875" style="485" bestFit="1" customWidth="1"/>
    <col min="516" max="516" width="62.140625" style="485" customWidth="1"/>
    <col min="517" max="517" width="11.42578125" style="485" customWidth="1"/>
    <col min="518" max="518" width="6" style="485" bestFit="1" customWidth="1"/>
    <col min="519" max="519" width="16.7109375" style="485" customWidth="1"/>
    <col min="520" max="520" width="17.5703125" style="485" customWidth="1"/>
    <col min="521" max="521" width="29.140625" style="485" customWidth="1"/>
    <col min="522" max="522" width="22.42578125" style="485" customWidth="1"/>
    <col min="523" max="523" width="9.140625" style="485"/>
    <col min="524" max="524" width="19.28515625" style="485" customWidth="1"/>
    <col min="525" max="525" width="14.140625" style="485" customWidth="1"/>
    <col min="526" max="526" width="17.42578125" style="485" customWidth="1"/>
    <col min="527" max="769" width="9.140625" style="485"/>
    <col min="770" max="770" width="5.42578125" style="485" customWidth="1"/>
    <col min="771" max="771" width="14.85546875" style="485" bestFit="1" customWidth="1"/>
    <col min="772" max="772" width="62.140625" style="485" customWidth="1"/>
    <col min="773" max="773" width="11.42578125" style="485" customWidth="1"/>
    <col min="774" max="774" width="6" style="485" bestFit="1" customWidth="1"/>
    <col min="775" max="775" width="16.7109375" style="485" customWidth="1"/>
    <col min="776" max="776" width="17.5703125" style="485" customWidth="1"/>
    <col min="777" max="777" width="29.140625" style="485" customWidth="1"/>
    <col min="778" max="778" width="22.42578125" style="485" customWidth="1"/>
    <col min="779" max="779" width="9.140625" style="485"/>
    <col min="780" max="780" width="19.28515625" style="485" customWidth="1"/>
    <col min="781" max="781" width="14.140625" style="485" customWidth="1"/>
    <col min="782" max="782" width="17.42578125" style="485" customWidth="1"/>
    <col min="783" max="1025" width="9.140625" style="485"/>
    <col min="1026" max="1026" width="5.42578125" style="485" customWidth="1"/>
    <col min="1027" max="1027" width="14.85546875" style="485" bestFit="1" customWidth="1"/>
    <col min="1028" max="1028" width="62.140625" style="485" customWidth="1"/>
    <col min="1029" max="1029" width="11.42578125" style="485" customWidth="1"/>
    <col min="1030" max="1030" width="6" style="485" bestFit="1" customWidth="1"/>
    <col min="1031" max="1031" width="16.7109375" style="485" customWidth="1"/>
    <col min="1032" max="1032" width="17.5703125" style="485" customWidth="1"/>
    <col min="1033" max="1033" width="29.140625" style="485" customWidth="1"/>
    <col min="1034" max="1034" width="22.42578125" style="485" customWidth="1"/>
    <col min="1035" max="1035" width="9.140625" style="485"/>
    <col min="1036" max="1036" width="19.28515625" style="485" customWidth="1"/>
    <col min="1037" max="1037" width="14.140625" style="485" customWidth="1"/>
    <col min="1038" max="1038" width="17.42578125" style="485" customWidth="1"/>
    <col min="1039" max="1281" width="9.140625" style="485"/>
    <col min="1282" max="1282" width="5.42578125" style="485" customWidth="1"/>
    <col min="1283" max="1283" width="14.85546875" style="485" bestFit="1" customWidth="1"/>
    <col min="1284" max="1284" width="62.140625" style="485" customWidth="1"/>
    <col min="1285" max="1285" width="11.42578125" style="485" customWidth="1"/>
    <col min="1286" max="1286" width="6" style="485" bestFit="1" customWidth="1"/>
    <col min="1287" max="1287" width="16.7109375" style="485" customWidth="1"/>
    <col min="1288" max="1288" width="17.5703125" style="485" customWidth="1"/>
    <col min="1289" max="1289" width="29.140625" style="485" customWidth="1"/>
    <col min="1290" max="1290" width="22.42578125" style="485" customWidth="1"/>
    <col min="1291" max="1291" width="9.140625" style="485"/>
    <col min="1292" max="1292" width="19.28515625" style="485" customWidth="1"/>
    <col min="1293" max="1293" width="14.140625" style="485" customWidth="1"/>
    <col min="1294" max="1294" width="17.42578125" style="485" customWidth="1"/>
    <col min="1295" max="1537" width="9.140625" style="485"/>
    <col min="1538" max="1538" width="5.42578125" style="485" customWidth="1"/>
    <col min="1539" max="1539" width="14.85546875" style="485" bestFit="1" customWidth="1"/>
    <col min="1540" max="1540" width="62.140625" style="485" customWidth="1"/>
    <col min="1541" max="1541" width="11.42578125" style="485" customWidth="1"/>
    <col min="1542" max="1542" width="6" style="485" bestFit="1" customWidth="1"/>
    <col min="1543" max="1543" width="16.7109375" style="485" customWidth="1"/>
    <col min="1544" max="1544" width="17.5703125" style="485" customWidth="1"/>
    <col min="1545" max="1545" width="29.140625" style="485" customWidth="1"/>
    <col min="1546" max="1546" width="22.42578125" style="485" customWidth="1"/>
    <col min="1547" max="1547" width="9.140625" style="485"/>
    <col min="1548" max="1548" width="19.28515625" style="485" customWidth="1"/>
    <col min="1549" max="1549" width="14.140625" style="485" customWidth="1"/>
    <col min="1550" max="1550" width="17.42578125" style="485" customWidth="1"/>
    <col min="1551" max="1793" width="9.140625" style="485"/>
    <col min="1794" max="1794" width="5.42578125" style="485" customWidth="1"/>
    <col min="1795" max="1795" width="14.85546875" style="485" bestFit="1" customWidth="1"/>
    <col min="1796" max="1796" width="62.140625" style="485" customWidth="1"/>
    <col min="1797" max="1797" width="11.42578125" style="485" customWidth="1"/>
    <col min="1798" max="1798" width="6" style="485" bestFit="1" customWidth="1"/>
    <col min="1799" max="1799" width="16.7109375" style="485" customWidth="1"/>
    <col min="1800" max="1800" width="17.5703125" style="485" customWidth="1"/>
    <col min="1801" max="1801" width="29.140625" style="485" customWidth="1"/>
    <col min="1802" max="1802" width="22.42578125" style="485" customWidth="1"/>
    <col min="1803" max="1803" width="9.140625" style="485"/>
    <col min="1804" max="1804" width="19.28515625" style="485" customWidth="1"/>
    <col min="1805" max="1805" width="14.140625" style="485" customWidth="1"/>
    <col min="1806" max="1806" width="17.42578125" style="485" customWidth="1"/>
    <col min="1807" max="2049" width="9.140625" style="485"/>
    <col min="2050" max="2050" width="5.42578125" style="485" customWidth="1"/>
    <col min="2051" max="2051" width="14.85546875" style="485" bestFit="1" customWidth="1"/>
    <col min="2052" max="2052" width="62.140625" style="485" customWidth="1"/>
    <col min="2053" max="2053" width="11.42578125" style="485" customWidth="1"/>
    <col min="2054" max="2054" width="6" style="485" bestFit="1" customWidth="1"/>
    <col min="2055" max="2055" width="16.7109375" style="485" customWidth="1"/>
    <col min="2056" max="2056" width="17.5703125" style="485" customWidth="1"/>
    <col min="2057" max="2057" width="29.140625" style="485" customWidth="1"/>
    <col min="2058" max="2058" width="22.42578125" style="485" customWidth="1"/>
    <col min="2059" max="2059" width="9.140625" style="485"/>
    <col min="2060" max="2060" width="19.28515625" style="485" customWidth="1"/>
    <col min="2061" max="2061" width="14.140625" style="485" customWidth="1"/>
    <col min="2062" max="2062" width="17.42578125" style="485" customWidth="1"/>
    <col min="2063" max="2305" width="9.140625" style="485"/>
    <col min="2306" max="2306" width="5.42578125" style="485" customWidth="1"/>
    <col min="2307" max="2307" width="14.85546875" style="485" bestFit="1" customWidth="1"/>
    <col min="2308" max="2308" width="62.140625" style="485" customWidth="1"/>
    <col min="2309" max="2309" width="11.42578125" style="485" customWidth="1"/>
    <col min="2310" max="2310" width="6" style="485" bestFit="1" customWidth="1"/>
    <col min="2311" max="2311" width="16.7109375" style="485" customWidth="1"/>
    <col min="2312" max="2312" width="17.5703125" style="485" customWidth="1"/>
    <col min="2313" max="2313" width="29.140625" style="485" customWidth="1"/>
    <col min="2314" max="2314" width="22.42578125" style="485" customWidth="1"/>
    <col min="2315" max="2315" width="9.140625" style="485"/>
    <col min="2316" max="2316" width="19.28515625" style="485" customWidth="1"/>
    <col min="2317" max="2317" width="14.140625" style="485" customWidth="1"/>
    <col min="2318" max="2318" width="17.42578125" style="485" customWidth="1"/>
    <col min="2319" max="2561" width="9.140625" style="485"/>
    <col min="2562" max="2562" width="5.42578125" style="485" customWidth="1"/>
    <col min="2563" max="2563" width="14.85546875" style="485" bestFit="1" customWidth="1"/>
    <col min="2564" max="2564" width="62.140625" style="485" customWidth="1"/>
    <col min="2565" max="2565" width="11.42578125" style="485" customWidth="1"/>
    <col min="2566" max="2566" width="6" style="485" bestFit="1" customWidth="1"/>
    <col min="2567" max="2567" width="16.7109375" style="485" customWidth="1"/>
    <col min="2568" max="2568" width="17.5703125" style="485" customWidth="1"/>
    <col min="2569" max="2569" width="29.140625" style="485" customWidth="1"/>
    <col min="2570" max="2570" width="22.42578125" style="485" customWidth="1"/>
    <col min="2571" max="2571" width="9.140625" style="485"/>
    <col min="2572" max="2572" width="19.28515625" style="485" customWidth="1"/>
    <col min="2573" max="2573" width="14.140625" style="485" customWidth="1"/>
    <col min="2574" max="2574" width="17.42578125" style="485" customWidth="1"/>
    <col min="2575" max="2817" width="9.140625" style="485"/>
    <col min="2818" max="2818" width="5.42578125" style="485" customWidth="1"/>
    <col min="2819" max="2819" width="14.85546875" style="485" bestFit="1" customWidth="1"/>
    <col min="2820" max="2820" width="62.140625" style="485" customWidth="1"/>
    <col min="2821" max="2821" width="11.42578125" style="485" customWidth="1"/>
    <col min="2822" max="2822" width="6" style="485" bestFit="1" customWidth="1"/>
    <col min="2823" max="2823" width="16.7109375" style="485" customWidth="1"/>
    <col min="2824" max="2824" width="17.5703125" style="485" customWidth="1"/>
    <col min="2825" max="2825" width="29.140625" style="485" customWidth="1"/>
    <col min="2826" max="2826" width="22.42578125" style="485" customWidth="1"/>
    <col min="2827" max="2827" width="9.140625" style="485"/>
    <col min="2828" max="2828" width="19.28515625" style="485" customWidth="1"/>
    <col min="2829" max="2829" width="14.140625" style="485" customWidth="1"/>
    <col min="2830" max="2830" width="17.42578125" style="485" customWidth="1"/>
    <col min="2831" max="3073" width="9.140625" style="485"/>
    <col min="3074" max="3074" width="5.42578125" style="485" customWidth="1"/>
    <col min="3075" max="3075" width="14.85546875" style="485" bestFit="1" customWidth="1"/>
    <col min="3076" max="3076" width="62.140625" style="485" customWidth="1"/>
    <col min="3077" max="3077" width="11.42578125" style="485" customWidth="1"/>
    <col min="3078" max="3078" width="6" style="485" bestFit="1" customWidth="1"/>
    <col min="3079" max="3079" width="16.7109375" style="485" customWidth="1"/>
    <col min="3080" max="3080" width="17.5703125" style="485" customWidth="1"/>
    <col min="3081" max="3081" width="29.140625" style="485" customWidth="1"/>
    <col min="3082" max="3082" width="22.42578125" style="485" customWidth="1"/>
    <col min="3083" max="3083" width="9.140625" style="485"/>
    <col min="3084" max="3084" width="19.28515625" style="485" customWidth="1"/>
    <col min="3085" max="3085" width="14.140625" style="485" customWidth="1"/>
    <col min="3086" max="3086" width="17.42578125" style="485" customWidth="1"/>
    <col min="3087" max="3329" width="9.140625" style="485"/>
    <col min="3330" max="3330" width="5.42578125" style="485" customWidth="1"/>
    <col min="3331" max="3331" width="14.85546875" style="485" bestFit="1" customWidth="1"/>
    <col min="3332" max="3332" width="62.140625" style="485" customWidth="1"/>
    <col min="3333" max="3333" width="11.42578125" style="485" customWidth="1"/>
    <col min="3334" max="3334" width="6" style="485" bestFit="1" customWidth="1"/>
    <col min="3335" max="3335" width="16.7109375" style="485" customWidth="1"/>
    <col min="3336" max="3336" width="17.5703125" style="485" customWidth="1"/>
    <col min="3337" max="3337" width="29.140625" style="485" customWidth="1"/>
    <col min="3338" max="3338" width="22.42578125" style="485" customWidth="1"/>
    <col min="3339" max="3339" width="9.140625" style="485"/>
    <col min="3340" max="3340" width="19.28515625" style="485" customWidth="1"/>
    <col min="3341" max="3341" width="14.140625" style="485" customWidth="1"/>
    <col min="3342" max="3342" width="17.42578125" style="485" customWidth="1"/>
    <col min="3343" max="3585" width="9.140625" style="485"/>
    <col min="3586" max="3586" width="5.42578125" style="485" customWidth="1"/>
    <col min="3587" max="3587" width="14.85546875" style="485" bestFit="1" customWidth="1"/>
    <col min="3588" max="3588" width="62.140625" style="485" customWidth="1"/>
    <col min="3589" max="3589" width="11.42578125" style="485" customWidth="1"/>
    <col min="3590" max="3590" width="6" style="485" bestFit="1" customWidth="1"/>
    <col min="3591" max="3591" width="16.7109375" style="485" customWidth="1"/>
    <col min="3592" max="3592" width="17.5703125" style="485" customWidth="1"/>
    <col min="3593" max="3593" width="29.140625" style="485" customWidth="1"/>
    <col min="3594" max="3594" width="22.42578125" style="485" customWidth="1"/>
    <col min="3595" max="3595" width="9.140625" style="485"/>
    <col min="3596" max="3596" width="19.28515625" style="485" customWidth="1"/>
    <col min="3597" max="3597" width="14.140625" style="485" customWidth="1"/>
    <col min="3598" max="3598" width="17.42578125" style="485" customWidth="1"/>
    <col min="3599" max="3841" width="9.140625" style="485"/>
    <col min="3842" max="3842" width="5.42578125" style="485" customWidth="1"/>
    <col min="3843" max="3843" width="14.85546875" style="485" bestFit="1" customWidth="1"/>
    <col min="3844" max="3844" width="62.140625" style="485" customWidth="1"/>
    <col min="3845" max="3845" width="11.42578125" style="485" customWidth="1"/>
    <col min="3846" max="3846" width="6" style="485" bestFit="1" customWidth="1"/>
    <col min="3847" max="3847" width="16.7109375" style="485" customWidth="1"/>
    <col min="3848" max="3848" width="17.5703125" style="485" customWidth="1"/>
    <col min="3849" max="3849" width="29.140625" style="485" customWidth="1"/>
    <col min="3850" max="3850" width="22.42578125" style="485" customWidth="1"/>
    <col min="3851" max="3851" width="9.140625" style="485"/>
    <col min="3852" max="3852" width="19.28515625" style="485" customWidth="1"/>
    <col min="3853" max="3853" width="14.140625" style="485" customWidth="1"/>
    <col min="3854" max="3854" width="17.42578125" style="485" customWidth="1"/>
    <col min="3855" max="4097" width="9.140625" style="485"/>
    <col min="4098" max="4098" width="5.42578125" style="485" customWidth="1"/>
    <col min="4099" max="4099" width="14.85546875" style="485" bestFit="1" customWidth="1"/>
    <col min="4100" max="4100" width="62.140625" style="485" customWidth="1"/>
    <col min="4101" max="4101" width="11.42578125" style="485" customWidth="1"/>
    <col min="4102" max="4102" width="6" style="485" bestFit="1" customWidth="1"/>
    <col min="4103" max="4103" width="16.7109375" style="485" customWidth="1"/>
    <col min="4104" max="4104" width="17.5703125" style="485" customWidth="1"/>
    <col min="4105" max="4105" width="29.140625" style="485" customWidth="1"/>
    <col min="4106" max="4106" width="22.42578125" style="485" customWidth="1"/>
    <col min="4107" max="4107" width="9.140625" style="485"/>
    <col min="4108" max="4108" width="19.28515625" style="485" customWidth="1"/>
    <col min="4109" max="4109" width="14.140625" style="485" customWidth="1"/>
    <col min="4110" max="4110" width="17.42578125" style="485" customWidth="1"/>
    <col min="4111" max="4353" width="9.140625" style="485"/>
    <col min="4354" max="4354" width="5.42578125" style="485" customWidth="1"/>
    <col min="4355" max="4355" width="14.85546875" style="485" bestFit="1" customWidth="1"/>
    <col min="4356" max="4356" width="62.140625" style="485" customWidth="1"/>
    <col min="4357" max="4357" width="11.42578125" style="485" customWidth="1"/>
    <col min="4358" max="4358" width="6" style="485" bestFit="1" customWidth="1"/>
    <col min="4359" max="4359" width="16.7109375" style="485" customWidth="1"/>
    <col min="4360" max="4360" width="17.5703125" style="485" customWidth="1"/>
    <col min="4361" max="4361" width="29.140625" style="485" customWidth="1"/>
    <col min="4362" max="4362" width="22.42578125" style="485" customWidth="1"/>
    <col min="4363" max="4363" width="9.140625" style="485"/>
    <col min="4364" max="4364" width="19.28515625" style="485" customWidth="1"/>
    <col min="4365" max="4365" width="14.140625" style="485" customWidth="1"/>
    <col min="4366" max="4366" width="17.42578125" style="485" customWidth="1"/>
    <col min="4367" max="4609" width="9.140625" style="485"/>
    <col min="4610" max="4610" width="5.42578125" style="485" customWidth="1"/>
    <col min="4611" max="4611" width="14.85546875" style="485" bestFit="1" customWidth="1"/>
    <col min="4612" max="4612" width="62.140625" style="485" customWidth="1"/>
    <col min="4613" max="4613" width="11.42578125" style="485" customWidth="1"/>
    <col min="4614" max="4614" width="6" style="485" bestFit="1" customWidth="1"/>
    <col min="4615" max="4615" width="16.7109375" style="485" customWidth="1"/>
    <col min="4616" max="4616" width="17.5703125" style="485" customWidth="1"/>
    <col min="4617" max="4617" width="29.140625" style="485" customWidth="1"/>
    <col min="4618" max="4618" width="22.42578125" style="485" customWidth="1"/>
    <col min="4619" max="4619" width="9.140625" style="485"/>
    <col min="4620" max="4620" width="19.28515625" style="485" customWidth="1"/>
    <col min="4621" max="4621" width="14.140625" style="485" customWidth="1"/>
    <col min="4622" max="4622" width="17.42578125" style="485" customWidth="1"/>
    <col min="4623" max="4865" width="9.140625" style="485"/>
    <col min="4866" max="4866" width="5.42578125" style="485" customWidth="1"/>
    <col min="4867" max="4867" width="14.85546875" style="485" bestFit="1" customWidth="1"/>
    <col min="4868" max="4868" width="62.140625" style="485" customWidth="1"/>
    <col min="4869" max="4869" width="11.42578125" style="485" customWidth="1"/>
    <col min="4870" max="4870" width="6" style="485" bestFit="1" customWidth="1"/>
    <col min="4871" max="4871" width="16.7109375" style="485" customWidth="1"/>
    <col min="4872" max="4872" width="17.5703125" style="485" customWidth="1"/>
    <col min="4873" max="4873" width="29.140625" style="485" customWidth="1"/>
    <col min="4874" max="4874" width="22.42578125" style="485" customWidth="1"/>
    <col min="4875" max="4875" width="9.140625" style="485"/>
    <col min="4876" max="4876" width="19.28515625" style="485" customWidth="1"/>
    <col min="4877" max="4877" width="14.140625" style="485" customWidth="1"/>
    <col min="4878" max="4878" width="17.42578125" style="485" customWidth="1"/>
    <col min="4879" max="5121" width="9.140625" style="485"/>
    <col min="5122" max="5122" width="5.42578125" style="485" customWidth="1"/>
    <col min="5123" max="5123" width="14.85546875" style="485" bestFit="1" customWidth="1"/>
    <col min="5124" max="5124" width="62.140625" style="485" customWidth="1"/>
    <col min="5125" max="5125" width="11.42578125" style="485" customWidth="1"/>
    <col min="5126" max="5126" width="6" style="485" bestFit="1" customWidth="1"/>
    <col min="5127" max="5127" width="16.7109375" style="485" customWidth="1"/>
    <col min="5128" max="5128" width="17.5703125" style="485" customWidth="1"/>
    <col min="5129" max="5129" width="29.140625" style="485" customWidth="1"/>
    <col min="5130" max="5130" width="22.42578125" style="485" customWidth="1"/>
    <col min="5131" max="5131" width="9.140625" style="485"/>
    <col min="5132" max="5132" width="19.28515625" style="485" customWidth="1"/>
    <col min="5133" max="5133" width="14.140625" style="485" customWidth="1"/>
    <col min="5134" max="5134" width="17.42578125" style="485" customWidth="1"/>
    <col min="5135" max="5377" width="9.140625" style="485"/>
    <col min="5378" max="5378" width="5.42578125" style="485" customWidth="1"/>
    <col min="5379" max="5379" width="14.85546875" style="485" bestFit="1" customWidth="1"/>
    <col min="5380" max="5380" width="62.140625" style="485" customWidth="1"/>
    <col min="5381" max="5381" width="11.42578125" style="485" customWidth="1"/>
    <col min="5382" max="5382" width="6" style="485" bestFit="1" customWidth="1"/>
    <col min="5383" max="5383" width="16.7109375" style="485" customWidth="1"/>
    <col min="5384" max="5384" width="17.5703125" style="485" customWidth="1"/>
    <col min="5385" max="5385" width="29.140625" style="485" customWidth="1"/>
    <col min="5386" max="5386" width="22.42578125" style="485" customWidth="1"/>
    <col min="5387" max="5387" width="9.140625" style="485"/>
    <col min="5388" max="5388" width="19.28515625" style="485" customWidth="1"/>
    <col min="5389" max="5389" width="14.140625" style="485" customWidth="1"/>
    <col min="5390" max="5390" width="17.42578125" style="485" customWidth="1"/>
    <col min="5391" max="5633" width="9.140625" style="485"/>
    <col min="5634" max="5634" width="5.42578125" style="485" customWidth="1"/>
    <col min="5635" max="5635" width="14.85546875" style="485" bestFit="1" customWidth="1"/>
    <col min="5636" max="5636" width="62.140625" style="485" customWidth="1"/>
    <col min="5637" max="5637" width="11.42578125" style="485" customWidth="1"/>
    <col min="5638" max="5638" width="6" style="485" bestFit="1" customWidth="1"/>
    <col min="5639" max="5639" width="16.7109375" style="485" customWidth="1"/>
    <col min="5640" max="5640" width="17.5703125" style="485" customWidth="1"/>
    <col min="5641" max="5641" width="29.140625" style="485" customWidth="1"/>
    <col min="5642" max="5642" width="22.42578125" style="485" customWidth="1"/>
    <col min="5643" max="5643" width="9.140625" style="485"/>
    <col min="5644" max="5644" width="19.28515625" style="485" customWidth="1"/>
    <col min="5645" max="5645" width="14.140625" style="485" customWidth="1"/>
    <col min="5646" max="5646" width="17.42578125" style="485" customWidth="1"/>
    <col min="5647" max="5889" width="9.140625" style="485"/>
    <col min="5890" max="5890" width="5.42578125" style="485" customWidth="1"/>
    <col min="5891" max="5891" width="14.85546875" style="485" bestFit="1" customWidth="1"/>
    <col min="5892" max="5892" width="62.140625" style="485" customWidth="1"/>
    <col min="5893" max="5893" width="11.42578125" style="485" customWidth="1"/>
    <col min="5894" max="5894" width="6" style="485" bestFit="1" customWidth="1"/>
    <col min="5895" max="5895" width="16.7109375" style="485" customWidth="1"/>
    <col min="5896" max="5896" width="17.5703125" style="485" customWidth="1"/>
    <col min="5897" max="5897" width="29.140625" style="485" customWidth="1"/>
    <col min="5898" max="5898" width="22.42578125" style="485" customWidth="1"/>
    <col min="5899" max="5899" width="9.140625" style="485"/>
    <col min="5900" max="5900" width="19.28515625" style="485" customWidth="1"/>
    <col min="5901" max="5901" width="14.140625" style="485" customWidth="1"/>
    <col min="5902" max="5902" width="17.42578125" style="485" customWidth="1"/>
    <col min="5903" max="6145" width="9.140625" style="485"/>
    <col min="6146" max="6146" width="5.42578125" style="485" customWidth="1"/>
    <col min="6147" max="6147" width="14.85546875" style="485" bestFit="1" customWidth="1"/>
    <col min="6148" max="6148" width="62.140625" style="485" customWidth="1"/>
    <col min="6149" max="6149" width="11.42578125" style="485" customWidth="1"/>
    <col min="6150" max="6150" width="6" style="485" bestFit="1" customWidth="1"/>
    <col min="6151" max="6151" width="16.7109375" style="485" customWidth="1"/>
    <col min="6152" max="6152" width="17.5703125" style="485" customWidth="1"/>
    <col min="6153" max="6153" width="29.140625" style="485" customWidth="1"/>
    <col min="6154" max="6154" width="22.42578125" style="485" customWidth="1"/>
    <col min="6155" max="6155" width="9.140625" style="485"/>
    <col min="6156" max="6156" width="19.28515625" style="485" customWidth="1"/>
    <col min="6157" max="6157" width="14.140625" style="485" customWidth="1"/>
    <col min="6158" max="6158" width="17.42578125" style="485" customWidth="1"/>
    <col min="6159" max="6401" width="9.140625" style="485"/>
    <col min="6402" max="6402" width="5.42578125" style="485" customWidth="1"/>
    <col min="6403" max="6403" width="14.85546875" style="485" bestFit="1" customWidth="1"/>
    <col min="6404" max="6404" width="62.140625" style="485" customWidth="1"/>
    <col min="6405" max="6405" width="11.42578125" style="485" customWidth="1"/>
    <col min="6406" max="6406" width="6" style="485" bestFit="1" customWidth="1"/>
    <col min="6407" max="6407" width="16.7109375" style="485" customWidth="1"/>
    <col min="6408" max="6408" width="17.5703125" style="485" customWidth="1"/>
    <col min="6409" max="6409" width="29.140625" style="485" customWidth="1"/>
    <col min="6410" max="6410" width="22.42578125" style="485" customWidth="1"/>
    <col min="6411" max="6411" width="9.140625" style="485"/>
    <col min="6412" max="6412" width="19.28515625" style="485" customWidth="1"/>
    <col min="6413" max="6413" width="14.140625" style="485" customWidth="1"/>
    <col min="6414" max="6414" width="17.42578125" style="485" customWidth="1"/>
    <col min="6415" max="6657" width="9.140625" style="485"/>
    <col min="6658" max="6658" width="5.42578125" style="485" customWidth="1"/>
    <col min="6659" max="6659" width="14.85546875" style="485" bestFit="1" customWidth="1"/>
    <col min="6660" max="6660" width="62.140625" style="485" customWidth="1"/>
    <col min="6661" max="6661" width="11.42578125" style="485" customWidth="1"/>
    <col min="6662" max="6662" width="6" style="485" bestFit="1" customWidth="1"/>
    <col min="6663" max="6663" width="16.7109375" style="485" customWidth="1"/>
    <col min="6664" max="6664" width="17.5703125" style="485" customWidth="1"/>
    <col min="6665" max="6665" width="29.140625" style="485" customWidth="1"/>
    <col min="6666" max="6666" width="22.42578125" style="485" customWidth="1"/>
    <col min="6667" max="6667" width="9.140625" style="485"/>
    <col min="6668" max="6668" width="19.28515625" style="485" customWidth="1"/>
    <col min="6669" max="6669" width="14.140625" style="485" customWidth="1"/>
    <col min="6670" max="6670" width="17.42578125" style="485" customWidth="1"/>
    <col min="6671" max="6913" width="9.140625" style="485"/>
    <col min="6914" max="6914" width="5.42578125" style="485" customWidth="1"/>
    <col min="6915" max="6915" width="14.85546875" style="485" bestFit="1" customWidth="1"/>
    <col min="6916" max="6916" width="62.140625" style="485" customWidth="1"/>
    <col min="6917" max="6917" width="11.42578125" style="485" customWidth="1"/>
    <col min="6918" max="6918" width="6" style="485" bestFit="1" customWidth="1"/>
    <col min="6919" max="6919" width="16.7109375" style="485" customWidth="1"/>
    <col min="6920" max="6920" width="17.5703125" style="485" customWidth="1"/>
    <col min="6921" max="6921" width="29.140625" style="485" customWidth="1"/>
    <col min="6922" max="6922" width="22.42578125" style="485" customWidth="1"/>
    <col min="6923" max="6923" width="9.140625" style="485"/>
    <col min="6924" max="6924" width="19.28515625" style="485" customWidth="1"/>
    <col min="6925" max="6925" width="14.140625" style="485" customWidth="1"/>
    <col min="6926" max="6926" width="17.42578125" style="485" customWidth="1"/>
    <col min="6927" max="7169" width="9.140625" style="485"/>
    <col min="7170" max="7170" width="5.42578125" style="485" customWidth="1"/>
    <col min="7171" max="7171" width="14.85546875" style="485" bestFit="1" customWidth="1"/>
    <col min="7172" max="7172" width="62.140625" style="485" customWidth="1"/>
    <col min="7173" max="7173" width="11.42578125" style="485" customWidth="1"/>
    <col min="7174" max="7174" width="6" style="485" bestFit="1" customWidth="1"/>
    <col min="7175" max="7175" width="16.7109375" style="485" customWidth="1"/>
    <col min="7176" max="7176" width="17.5703125" style="485" customWidth="1"/>
    <col min="7177" max="7177" width="29.140625" style="485" customWidth="1"/>
    <col min="7178" max="7178" width="22.42578125" style="485" customWidth="1"/>
    <col min="7179" max="7179" width="9.140625" style="485"/>
    <col min="7180" max="7180" width="19.28515625" style="485" customWidth="1"/>
    <col min="7181" max="7181" width="14.140625" style="485" customWidth="1"/>
    <col min="7182" max="7182" width="17.42578125" style="485" customWidth="1"/>
    <col min="7183" max="7425" width="9.140625" style="485"/>
    <col min="7426" max="7426" width="5.42578125" style="485" customWidth="1"/>
    <col min="7427" max="7427" width="14.85546875" style="485" bestFit="1" customWidth="1"/>
    <col min="7428" max="7428" width="62.140625" style="485" customWidth="1"/>
    <col min="7429" max="7429" width="11.42578125" style="485" customWidth="1"/>
    <col min="7430" max="7430" width="6" style="485" bestFit="1" customWidth="1"/>
    <col min="7431" max="7431" width="16.7109375" style="485" customWidth="1"/>
    <col min="7432" max="7432" width="17.5703125" style="485" customWidth="1"/>
    <col min="7433" max="7433" width="29.140625" style="485" customWidth="1"/>
    <col min="7434" max="7434" width="22.42578125" style="485" customWidth="1"/>
    <col min="7435" max="7435" width="9.140625" style="485"/>
    <col min="7436" max="7436" width="19.28515625" style="485" customWidth="1"/>
    <col min="7437" max="7437" width="14.140625" style="485" customWidth="1"/>
    <col min="7438" max="7438" width="17.42578125" style="485" customWidth="1"/>
    <col min="7439" max="7681" width="9.140625" style="485"/>
    <col min="7682" max="7682" width="5.42578125" style="485" customWidth="1"/>
    <col min="7683" max="7683" width="14.85546875" style="485" bestFit="1" customWidth="1"/>
    <col min="7684" max="7684" width="62.140625" style="485" customWidth="1"/>
    <col min="7685" max="7685" width="11.42578125" style="485" customWidth="1"/>
    <col min="7686" max="7686" width="6" style="485" bestFit="1" customWidth="1"/>
    <col min="7687" max="7687" width="16.7109375" style="485" customWidth="1"/>
    <col min="7688" max="7688" width="17.5703125" style="485" customWidth="1"/>
    <col min="7689" max="7689" width="29.140625" style="485" customWidth="1"/>
    <col min="7690" max="7690" width="22.42578125" style="485" customWidth="1"/>
    <col min="7691" max="7691" width="9.140625" style="485"/>
    <col min="7692" max="7692" width="19.28515625" style="485" customWidth="1"/>
    <col min="7693" max="7693" width="14.140625" style="485" customWidth="1"/>
    <col min="7694" max="7694" width="17.42578125" style="485" customWidth="1"/>
    <col min="7695" max="7937" width="9.140625" style="485"/>
    <col min="7938" max="7938" width="5.42578125" style="485" customWidth="1"/>
    <col min="7939" max="7939" width="14.85546875" style="485" bestFit="1" customWidth="1"/>
    <col min="7940" max="7940" width="62.140625" style="485" customWidth="1"/>
    <col min="7941" max="7941" width="11.42578125" style="485" customWidth="1"/>
    <col min="7942" max="7942" width="6" style="485" bestFit="1" customWidth="1"/>
    <col min="7943" max="7943" width="16.7109375" style="485" customWidth="1"/>
    <col min="7944" max="7944" width="17.5703125" style="485" customWidth="1"/>
    <col min="7945" max="7945" width="29.140625" style="485" customWidth="1"/>
    <col min="7946" max="7946" width="22.42578125" style="485" customWidth="1"/>
    <col min="7947" max="7947" width="9.140625" style="485"/>
    <col min="7948" max="7948" width="19.28515625" style="485" customWidth="1"/>
    <col min="7949" max="7949" width="14.140625" style="485" customWidth="1"/>
    <col min="7950" max="7950" width="17.42578125" style="485" customWidth="1"/>
    <col min="7951" max="8193" width="9.140625" style="485"/>
    <col min="8194" max="8194" width="5.42578125" style="485" customWidth="1"/>
    <col min="8195" max="8195" width="14.85546875" style="485" bestFit="1" customWidth="1"/>
    <col min="8196" max="8196" width="62.140625" style="485" customWidth="1"/>
    <col min="8197" max="8197" width="11.42578125" style="485" customWidth="1"/>
    <col min="8198" max="8198" width="6" style="485" bestFit="1" customWidth="1"/>
    <col min="8199" max="8199" width="16.7109375" style="485" customWidth="1"/>
    <col min="8200" max="8200" width="17.5703125" style="485" customWidth="1"/>
    <col min="8201" max="8201" width="29.140625" style="485" customWidth="1"/>
    <col min="8202" max="8202" width="22.42578125" style="485" customWidth="1"/>
    <col min="8203" max="8203" width="9.140625" style="485"/>
    <col min="8204" max="8204" width="19.28515625" style="485" customWidth="1"/>
    <col min="8205" max="8205" width="14.140625" style="485" customWidth="1"/>
    <col min="8206" max="8206" width="17.42578125" style="485" customWidth="1"/>
    <col min="8207" max="8449" width="9.140625" style="485"/>
    <col min="8450" max="8450" width="5.42578125" style="485" customWidth="1"/>
    <col min="8451" max="8451" width="14.85546875" style="485" bestFit="1" customWidth="1"/>
    <col min="8452" max="8452" width="62.140625" style="485" customWidth="1"/>
    <col min="8453" max="8453" width="11.42578125" style="485" customWidth="1"/>
    <col min="8454" max="8454" width="6" style="485" bestFit="1" customWidth="1"/>
    <col min="8455" max="8455" width="16.7109375" style="485" customWidth="1"/>
    <col min="8456" max="8456" width="17.5703125" style="485" customWidth="1"/>
    <col min="8457" max="8457" width="29.140625" style="485" customWidth="1"/>
    <col min="8458" max="8458" width="22.42578125" style="485" customWidth="1"/>
    <col min="8459" max="8459" width="9.140625" style="485"/>
    <col min="8460" max="8460" width="19.28515625" style="485" customWidth="1"/>
    <col min="8461" max="8461" width="14.140625" style="485" customWidth="1"/>
    <col min="8462" max="8462" width="17.42578125" style="485" customWidth="1"/>
    <col min="8463" max="8705" width="9.140625" style="485"/>
    <col min="8706" max="8706" width="5.42578125" style="485" customWidth="1"/>
    <col min="8707" max="8707" width="14.85546875" style="485" bestFit="1" customWidth="1"/>
    <col min="8708" max="8708" width="62.140625" style="485" customWidth="1"/>
    <col min="8709" max="8709" width="11.42578125" style="485" customWidth="1"/>
    <col min="8710" max="8710" width="6" style="485" bestFit="1" customWidth="1"/>
    <col min="8711" max="8711" width="16.7109375" style="485" customWidth="1"/>
    <col min="8712" max="8712" width="17.5703125" style="485" customWidth="1"/>
    <col min="8713" max="8713" width="29.140625" style="485" customWidth="1"/>
    <col min="8714" max="8714" width="22.42578125" style="485" customWidth="1"/>
    <col min="8715" max="8715" width="9.140625" style="485"/>
    <col min="8716" max="8716" width="19.28515625" style="485" customWidth="1"/>
    <col min="8717" max="8717" width="14.140625" style="485" customWidth="1"/>
    <col min="8718" max="8718" width="17.42578125" style="485" customWidth="1"/>
    <col min="8719" max="8961" width="9.140625" style="485"/>
    <col min="8962" max="8962" width="5.42578125" style="485" customWidth="1"/>
    <col min="8963" max="8963" width="14.85546875" style="485" bestFit="1" customWidth="1"/>
    <col min="8964" max="8964" width="62.140625" style="485" customWidth="1"/>
    <col min="8965" max="8965" width="11.42578125" style="485" customWidth="1"/>
    <col min="8966" max="8966" width="6" style="485" bestFit="1" customWidth="1"/>
    <col min="8967" max="8967" width="16.7109375" style="485" customWidth="1"/>
    <col min="8968" max="8968" width="17.5703125" style="485" customWidth="1"/>
    <col min="8969" max="8969" width="29.140625" style="485" customWidth="1"/>
    <col min="8970" max="8970" width="22.42578125" style="485" customWidth="1"/>
    <col min="8971" max="8971" width="9.140625" style="485"/>
    <col min="8972" max="8972" width="19.28515625" style="485" customWidth="1"/>
    <col min="8973" max="8973" width="14.140625" style="485" customWidth="1"/>
    <col min="8974" max="8974" width="17.42578125" style="485" customWidth="1"/>
    <col min="8975" max="9217" width="9.140625" style="485"/>
    <col min="9218" max="9218" width="5.42578125" style="485" customWidth="1"/>
    <col min="9219" max="9219" width="14.85546875" style="485" bestFit="1" customWidth="1"/>
    <col min="9220" max="9220" width="62.140625" style="485" customWidth="1"/>
    <col min="9221" max="9221" width="11.42578125" style="485" customWidth="1"/>
    <col min="9222" max="9222" width="6" style="485" bestFit="1" customWidth="1"/>
    <col min="9223" max="9223" width="16.7109375" style="485" customWidth="1"/>
    <col min="9224" max="9224" width="17.5703125" style="485" customWidth="1"/>
    <col min="9225" max="9225" width="29.140625" style="485" customWidth="1"/>
    <col min="9226" max="9226" width="22.42578125" style="485" customWidth="1"/>
    <col min="9227" max="9227" width="9.140625" style="485"/>
    <col min="9228" max="9228" width="19.28515625" style="485" customWidth="1"/>
    <col min="9229" max="9229" width="14.140625" style="485" customWidth="1"/>
    <col min="9230" max="9230" width="17.42578125" style="485" customWidth="1"/>
    <col min="9231" max="9473" width="9.140625" style="485"/>
    <col min="9474" max="9474" width="5.42578125" style="485" customWidth="1"/>
    <col min="9475" max="9475" width="14.85546875" style="485" bestFit="1" customWidth="1"/>
    <col min="9476" max="9476" width="62.140625" style="485" customWidth="1"/>
    <col min="9477" max="9477" width="11.42578125" style="485" customWidth="1"/>
    <col min="9478" max="9478" width="6" style="485" bestFit="1" customWidth="1"/>
    <col min="9479" max="9479" width="16.7109375" style="485" customWidth="1"/>
    <col min="9480" max="9480" width="17.5703125" style="485" customWidth="1"/>
    <col min="9481" max="9481" width="29.140625" style="485" customWidth="1"/>
    <col min="9482" max="9482" width="22.42578125" style="485" customWidth="1"/>
    <col min="9483" max="9483" width="9.140625" style="485"/>
    <col min="9484" max="9484" width="19.28515625" style="485" customWidth="1"/>
    <col min="9485" max="9485" width="14.140625" style="485" customWidth="1"/>
    <col min="9486" max="9486" width="17.42578125" style="485" customWidth="1"/>
    <col min="9487" max="9729" width="9.140625" style="485"/>
    <col min="9730" max="9730" width="5.42578125" style="485" customWidth="1"/>
    <col min="9731" max="9731" width="14.85546875" style="485" bestFit="1" customWidth="1"/>
    <col min="9732" max="9732" width="62.140625" style="485" customWidth="1"/>
    <col min="9733" max="9733" width="11.42578125" style="485" customWidth="1"/>
    <col min="9734" max="9734" width="6" style="485" bestFit="1" customWidth="1"/>
    <col min="9735" max="9735" width="16.7109375" style="485" customWidth="1"/>
    <col min="9736" max="9736" width="17.5703125" style="485" customWidth="1"/>
    <col min="9737" max="9737" width="29.140625" style="485" customWidth="1"/>
    <col min="9738" max="9738" width="22.42578125" style="485" customWidth="1"/>
    <col min="9739" max="9739" width="9.140625" style="485"/>
    <col min="9740" max="9740" width="19.28515625" style="485" customWidth="1"/>
    <col min="9741" max="9741" width="14.140625" style="485" customWidth="1"/>
    <col min="9742" max="9742" width="17.42578125" style="485" customWidth="1"/>
    <col min="9743" max="9985" width="9.140625" style="485"/>
    <col min="9986" max="9986" width="5.42578125" style="485" customWidth="1"/>
    <col min="9987" max="9987" width="14.85546875" style="485" bestFit="1" customWidth="1"/>
    <col min="9988" max="9988" width="62.140625" style="485" customWidth="1"/>
    <col min="9989" max="9989" width="11.42578125" style="485" customWidth="1"/>
    <col min="9990" max="9990" width="6" style="485" bestFit="1" customWidth="1"/>
    <col min="9991" max="9991" width="16.7109375" style="485" customWidth="1"/>
    <col min="9992" max="9992" width="17.5703125" style="485" customWidth="1"/>
    <col min="9993" max="9993" width="29.140625" style="485" customWidth="1"/>
    <col min="9994" max="9994" width="22.42578125" style="485" customWidth="1"/>
    <col min="9995" max="9995" width="9.140625" style="485"/>
    <col min="9996" max="9996" width="19.28515625" style="485" customWidth="1"/>
    <col min="9997" max="9997" width="14.140625" style="485" customWidth="1"/>
    <col min="9998" max="9998" width="17.42578125" style="485" customWidth="1"/>
    <col min="9999" max="10241" width="9.140625" style="485"/>
    <col min="10242" max="10242" width="5.42578125" style="485" customWidth="1"/>
    <col min="10243" max="10243" width="14.85546875" style="485" bestFit="1" customWidth="1"/>
    <col min="10244" max="10244" width="62.140625" style="485" customWidth="1"/>
    <col min="10245" max="10245" width="11.42578125" style="485" customWidth="1"/>
    <col min="10246" max="10246" width="6" style="485" bestFit="1" customWidth="1"/>
    <col min="10247" max="10247" width="16.7109375" style="485" customWidth="1"/>
    <col min="10248" max="10248" width="17.5703125" style="485" customWidth="1"/>
    <col min="10249" max="10249" width="29.140625" style="485" customWidth="1"/>
    <col min="10250" max="10250" width="22.42578125" style="485" customWidth="1"/>
    <col min="10251" max="10251" width="9.140625" style="485"/>
    <col min="10252" max="10252" width="19.28515625" style="485" customWidth="1"/>
    <col min="10253" max="10253" width="14.140625" style="485" customWidth="1"/>
    <col min="10254" max="10254" width="17.42578125" style="485" customWidth="1"/>
    <col min="10255" max="10497" width="9.140625" style="485"/>
    <col min="10498" max="10498" width="5.42578125" style="485" customWidth="1"/>
    <col min="10499" max="10499" width="14.85546875" style="485" bestFit="1" customWidth="1"/>
    <col min="10500" max="10500" width="62.140625" style="485" customWidth="1"/>
    <col min="10501" max="10501" width="11.42578125" style="485" customWidth="1"/>
    <col min="10502" max="10502" width="6" style="485" bestFit="1" customWidth="1"/>
    <col min="10503" max="10503" width="16.7109375" style="485" customWidth="1"/>
    <col min="10504" max="10504" width="17.5703125" style="485" customWidth="1"/>
    <col min="10505" max="10505" width="29.140625" style="485" customWidth="1"/>
    <col min="10506" max="10506" width="22.42578125" style="485" customWidth="1"/>
    <col min="10507" max="10507" width="9.140625" style="485"/>
    <col min="10508" max="10508" width="19.28515625" style="485" customWidth="1"/>
    <col min="10509" max="10509" width="14.140625" style="485" customWidth="1"/>
    <col min="10510" max="10510" width="17.42578125" style="485" customWidth="1"/>
    <col min="10511" max="10753" width="9.140625" style="485"/>
    <col min="10754" max="10754" width="5.42578125" style="485" customWidth="1"/>
    <col min="10755" max="10755" width="14.85546875" style="485" bestFit="1" customWidth="1"/>
    <col min="10756" max="10756" width="62.140625" style="485" customWidth="1"/>
    <col min="10757" max="10757" width="11.42578125" style="485" customWidth="1"/>
    <col min="10758" max="10758" width="6" style="485" bestFit="1" customWidth="1"/>
    <col min="10759" max="10759" width="16.7109375" style="485" customWidth="1"/>
    <col min="10760" max="10760" width="17.5703125" style="485" customWidth="1"/>
    <col min="10761" max="10761" width="29.140625" style="485" customWidth="1"/>
    <col min="10762" max="10762" width="22.42578125" style="485" customWidth="1"/>
    <col min="10763" max="10763" width="9.140625" style="485"/>
    <col min="10764" max="10764" width="19.28515625" style="485" customWidth="1"/>
    <col min="10765" max="10765" width="14.140625" style="485" customWidth="1"/>
    <col min="10766" max="10766" width="17.42578125" style="485" customWidth="1"/>
    <col min="10767" max="11009" width="9.140625" style="485"/>
    <col min="11010" max="11010" width="5.42578125" style="485" customWidth="1"/>
    <col min="11011" max="11011" width="14.85546875" style="485" bestFit="1" customWidth="1"/>
    <col min="11012" max="11012" width="62.140625" style="485" customWidth="1"/>
    <col min="11013" max="11013" width="11.42578125" style="485" customWidth="1"/>
    <col min="11014" max="11014" width="6" style="485" bestFit="1" customWidth="1"/>
    <col min="11015" max="11015" width="16.7109375" style="485" customWidth="1"/>
    <col min="11016" max="11016" width="17.5703125" style="485" customWidth="1"/>
    <col min="11017" max="11017" width="29.140625" style="485" customWidth="1"/>
    <col min="11018" max="11018" width="22.42578125" style="485" customWidth="1"/>
    <col min="11019" max="11019" width="9.140625" style="485"/>
    <col min="11020" max="11020" width="19.28515625" style="485" customWidth="1"/>
    <col min="11021" max="11021" width="14.140625" style="485" customWidth="1"/>
    <col min="11022" max="11022" width="17.42578125" style="485" customWidth="1"/>
    <col min="11023" max="11265" width="9.140625" style="485"/>
    <col min="11266" max="11266" width="5.42578125" style="485" customWidth="1"/>
    <col min="11267" max="11267" width="14.85546875" style="485" bestFit="1" customWidth="1"/>
    <col min="11268" max="11268" width="62.140625" style="485" customWidth="1"/>
    <col min="11269" max="11269" width="11.42578125" style="485" customWidth="1"/>
    <col min="11270" max="11270" width="6" style="485" bestFit="1" customWidth="1"/>
    <col min="11271" max="11271" width="16.7109375" style="485" customWidth="1"/>
    <col min="11272" max="11272" width="17.5703125" style="485" customWidth="1"/>
    <col min="11273" max="11273" width="29.140625" style="485" customWidth="1"/>
    <col min="11274" max="11274" width="22.42578125" style="485" customWidth="1"/>
    <col min="11275" max="11275" width="9.140625" style="485"/>
    <col min="11276" max="11276" width="19.28515625" style="485" customWidth="1"/>
    <col min="11277" max="11277" width="14.140625" style="485" customWidth="1"/>
    <col min="11278" max="11278" width="17.42578125" style="485" customWidth="1"/>
    <col min="11279" max="11521" width="9.140625" style="485"/>
    <col min="11522" max="11522" width="5.42578125" style="485" customWidth="1"/>
    <col min="11523" max="11523" width="14.85546875" style="485" bestFit="1" customWidth="1"/>
    <col min="11524" max="11524" width="62.140625" style="485" customWidth="1"/>
    <col min="11525" max="11525" width="11.42578125" style="485" customWidth="1"/>
    <col min="11526" max="11526" width="6" style="485" bestFit="1" customWidth="1"/>
    <col min="11527" max="11527" width="16.7109375" style="485" customWidth="1"/>
    <col min="11528" max="11528" width="17.5703125" style="485" customWidth="1"/>
    <col min="11529" max="11529" width="29.140625" style="485" customWidth="1"/>
    <col min="11530" max="11530" width="22.42578125" style="485" customWidth="1"/>
    <col min="11531" max="11531" width="9.140625" style="485"/>
    <col min="11532" max="11532" width="19.28515625" style="485" customWidth="1"/>
    <col min="11533" max="11533" width="14.140625" style="485" customWidth="1"/>
    <col min="11534" max="11534" width="17.42578125" style="485" customWidth="1"/>
    <col min="11535" max="11777" width="9.140625" style="485"/>
    <col min="11778" max="11778" width="5.42578125" style="485" customWidth="1"/>
    <col min="11779" max="11779" width="14.85546875" style="485" bestFit="1" customWidth="1"/>
    <col min="11780" max="11780" width="62.140625" style="485" customWidth="1"/>
    <col min="11781" max="11781" width="11.42578125" style="485" customWidth="1"/>
    <col min="11782" max="11782" width="6" style="485" bestFit="1" customWidth="1"/>
    <col min="11783" max="11783" width="16.7109375" style="485" customWidth="1"/>
    <col min="11784" max="11784" width="17.5703125" style="485" customWidth="1"/>
    <col min="11785" max="11785" width="29.140625" style="485" customWidth="1"/>
    <col min="11786" max="11786" width="22.42578125" style="485" customWidth="1"/>
    <col min="11787" max="11787" width="9.140625" style="485"/>
    <col min="11788" max="11788" width="19.28515625" style="485" customWidth="1"/>
    <col min="11789" max="11789" width="14.140625" style="485" customWidth="1"/>
    <col min="11790" max="11790" width="17.42578125" style="485" customWidth="1"/>
    <col min="11791" max="12033" width="9.140625" style="485"/>
    <col min="12034" max="12034" width="5.42578125" style="485" customWidth="1"/>
    <col min="12035" max="12035" width="14.85546875" style="485" bestFit="1" customWidth="1"/>
    <col min="12036" max="12036" width="62.140625" style="485" customWidth="1"/>
    <col min="12037" max="12037" width="11.42578125" style="485" customWidth="1"/>
    <col min="12038" max="12038" width="6" style="485" bestFit="1" customWidth="1"/>
    <col min="12039" max="12039" width="16.7109375" style="485" customWidth="1"/>
    <col min="12040" max="12040" width="17.5703125" style="485" customWidth="1"/>
    <col min="12041" max="12041" width="29.140625" style="485" customWidth="1"/>
    <col min="12042" max="12042" width="22.42578125" style="485" customWidth="1"/>
    <col min="12043" max="12043" width="9.140625" style="485"/>
    <col min="12044" max="12044" width="19.28515625" style="485" customWidth="1"/>
    <col min="12045" max="12045" width="14.140625" style="485" customWidth="1"/>
    <col min="12046" max="12046" width="17.42578125" style="485" customWidth="1"/>
    <col min="12047" max="12289" width="9.140625" style="485"/>
    <col min="12290" max="12290" width="5.42578125" style="485" customWidth="1"/>
    <col min="12291" max="12291" width="14.85546875" style="485" bestFit="1" customWidth="1"/>
    <col min="12292" max="12292" width="62.140625" style="485" customWidth="1"/>
    <col min="12293" max="12293" width="11.42578125" style="485" customWidth="1"/>
    <col min="12294" max="12294" width="6" style="485" bestFit="1" customWidth="1"/>
    <col min="12295" max="12295" width="16.7109375" style="485" customWidth="1"/>
    <col min="12296" max="12296" width="17.5703125" style="485" customWidth="1"/>
    <col min="12297" max="12297" width="29.140625" style="485" customWidth="1"/>
    <col min="12298" max="12298" width="22.42578125" style="485" customWidth="1"/>
    <col min="12299" max="12299" width="9.140625" style="485"/>
    <col min="12300" max="12300" width="19.28515625" style="485" customWidth="1"/>
    <col min="12301" max="12301" width="14.140625" style="485" customWidth="1"/>
    <col min="12302" max="12302" width="17.42578125" style="485" customWidth="1"/>
    <col min="12303" max="12545" width="9.140625" style="485"/>
    <col min="12546" max="12546" width="5.42578125" style="485" customWidth="1"/>
    <col min="12547" max="12547" width="14.85546875" style="485" bestFit="1" customWidth="1"/>
    <col min="12548" max="12548" width="62.140625" style="485" customWidth="1"/>
    <col min="12549" max="12549" width="11.42578125" style="485" customWidth="1"/>
    <col min="12550" max="12550" width="6" style="485" bestFit="1" customWidth="1"/>
    <col min="12551" max="12551" width="16.7109375" style="485" customWidth="1"/>
    <col min="12552" max="12552" width="17.5703125" style="485" customWidth="1"/>
    <col min="12553" max="12553" width="29.140625" style="485" customWidth="1"/>
    <col min="12554" max="12554" width="22.42578125" style="485" customWidth="1"/>
    <col min="12555" max="12555" width="9.140625" style="485"/>
    <col min="12556" max="12556" width="19.28515625" style="485" customWidth="1"/>
    <col min="12557" max="12557" width="14.140625" style="485" customWidth="1"/>
    <col min="12558" max="12558" width="17.42578125" style="485" customWidth="1"/>
    <col min="12559" max="12801" width="9.140625" style="485"/>
    <col min="12802" max="12802" width="5.42578125" style="485" customWidth="1"/>
    <col min="12803" max="12803" width="14.85546875" style="485" bestFit="1" customWidth="1"/>
    <col min="12804" max="12804" width="62.140625" style="485" customWidth="1"/>
    <col min="12805" max="12805" width="11.42578125" style="485" customWidth="1"/>
    <col min="12806" max="12806" width="6" style="485" bestFit="1" customWidth="1"/>
    <col min="12807" max="12807" width="16.7109375" style="485" customWidth="1"/>
    <col min="12808" max="12808" width="17.5703125" style="485" customWidth="1"/>
    <col min="12809" max="12809" width="29.140625" style="485" customWidth="1"/>
    <col min="12810" max="12810" width="22.42578125" style="485" customWidth="1"/>
    <col min="12811" max="12811" width="9.140625" style="485"/>
    <col min="12812" max="12812" width="19.28515625" style="485" customWidth="1"/>
    <col min="12813" max="12813" width="14.140625" style="485" customWidth="1"/>
    <col min="12814" max="12814" width="17.42578125" style="485" customWidth="1"/>
    <col min="12815" max="13057" width="9.140625" style="485"/>
    <col min="13058" max="13058" width="5.42578125" style="485" customWidth="1"/>
    <col min="13059" max="13059" width="14.85546875" style="485" bestFit="1" customWidth="1"/>
    <col min="13060" max="13060" width="62.140625" style="485" customWidth="1"/>
    <col min="13061" max="13061" width="11.42578125" style="485" customWidth="1"/>
    <col min="13062" max="13062" width="6" style="485" bestFit="1" customWidth="1"/>
    <col min="13063" max="13063" width="16.7109375" style="485" customWidth="1"/>
    <col min="13064" max="13064" width="17.5703125" style="485" customWidth="1"/>
    <col min="13065" max="13065" width="29.140625" style="485" customWidth="1"/>
    <col min="13066" max="13066" width="22.42578125" style="485" customWidth="1"/>
    <col min="13067" max="13067" width="9.140625" style="485"/>
    <col min="13068" max="13068" width="19.28515625" style="485" customWidth="1"/>
    <col min="13069" max="13069" width="14.140625" style="485" customWidth="1"/>
    <col min="13070" max="13070" width="17.42578125" style="485" customWidth="1"/>
    <col min="13071" max="13313" width="9.140625" style="485"/>
    <col min="13314" max="13314" width="5.42578125" style="485" customWidth="1"/>
    <col min="13315" max="13315" width="14.85546875" style="485" bestFit="1" customWidth="1"/>
    <col min="13316" max="13316" width="62.140625" style="485" customWidth="1"/>
    <col min="13317" max="13317" width="11.42578125" style="485" customWidth="1"/>
    <col min="13318" max="13318" width="6" style="485" bestFit="1" customWidth="1"/>
    <col min="13319" max="13319" width="16.7109375" style="485" customWidth="1"/>
    <col min="13320" max="13320" width="17.5703125" style="485" customWidth="1"/>
    <col min="13321" max="13321" width="29.140625" style="485" customWidth="1"/>
    <col min="13322" max="13322" width="22.42578125" style="485" customWidth="1"/>
    <col min="13323" max="13323" width="9.140625" style="485"/>
    <col min="13324" max="13324" width="19.28515625" style="485" customWidth="1"/>
    <col min="13325" max="13325" width="14.140625" style="485" customWidth="1"/>
    <col min="13326" max="13326" width="17.42578125" style="485" customWidth="1"/>
    <col min="13327" max="13569" width="9.140625" style="485"/>
    <col min="13570" max="13570" width="5.42578125" style="485" customWidth="1"/>
    <col min="13571" max="13571" width="14.85546875" style="485" bestFit="1" customWidth="1"/>
    <col min="13572" max="13572" width="62.140625" style="485" customWidth="1"/>
    <col min="13573" max="13573" width="11.42578125" style="485" customWidth="1"/>
    <col min="13574" max="13574" width="6" style="485" bestFit="1" customWidth="1"/>
    <col min="13575" max="13575" width="16.7109375" style="485" customWidth="1"/>
    <col min="13576" max="13576" width="17.5703125" style="485" customWidth="1"/>
    <col min="13577" max="13577" width="29.140625" style="485" customWidth="1"/>
    <col min="13578" max="13578" width="22.42578125" style="485" customWidth="1"/>
    <col min="13579" max="13579" width="9.140625" style="485"/>
    <col min="13580" max="13580" width="19.28515625" style="485" customWidth="1"/>
    <col min="13581" max="13581" width="14.140625" style="485" customWidth="1"/>
    <col min="13582" max="13582" width="17.42578125" style="485" customWidth="1"/>
    <col min="13583" max="13825" width="9.140625" style="485"/>
    <col min="13826" max="13826" width="5.42578125" style="485" customWidth="1"/>
    <col min="13827" max="13827" width="14.85546875" style="485" bestFit="1" customWidth="1"/>
    <col min="13828" max="13828" width="62.140625" style="485" customWidth="1"/>
    <col min="13829" max="13829" width="11.42578125" style="485" customWidth="1"/>
    <col min="13830" max="13830" width="6" style="485" bestFit="1" customWidth="1"/>
    <col min="13831" max="13831" width="16.7109375" style="485" customWidth="1"/>
    <col min="13832" max="13832" width="17.5703125" style="485" customWidth="1"/>
    <col min="13833" max="13833" width="29.140625" style="485" customWidth="1"/>
    <col min="13834" max="13834" width="22.42578125" style="485" customWidth="1"/>
    <col min="13835" max="13835" width="9.140625" style="485"/>
    <col min="13836" max="13836" width="19.28515625" style="485" customWidth="1"/>
    <col min="13837" max="13837" width="14.140625" style="485" customWidth="1"/>
    <col min="13838" max="13838" width="17.42578125" style="485" customWidth="1"/>
    <col min="13839" max="14081" width="9.140625" style="485"/>
    <col min="14082" max="14082" width="5.42578125" style="485" customWidth="1"/>
    <col min="14083" max="14083" width="14.85546875" style="485" bestFit="1" customWidth="1"/>
    <col min="14084" max="14084" width="62.140625" style="485" customWidth="1"/>
    <col min="14085" max="14085" width="11.42578125" style="485" customWidth="1"/>
    <col min="14086" max="14086" width="6" style="485" bestFit="1" customWidth="1"/>
    <col min="14087" max="14087" width="16.7109375" style="485" customWidth="1"/>
    <col min="14088" max="14088" width="17.5703125" style="485" customWidth="1"/>
    <col min="14089" max="14089" width="29.140625" style="485" customWidth="1"/>
    <col min="14090" max="14090" width="22.42578125" style="485" customWidth="1"/>
    <col min="14091" max="14091" width="9.140625" style="485"/>
    <col min="14092" max="14092" width="19.28515625" style="485" customWidth="1"/>
    <col min="14093" max="14093" width="14.140625" style="485" customWidth="1"/>
    <col min="14094" max="14094" width="17.42578125" style="485" customWidth="1"/>
    <col min="14095" max="14337" width="9.140625" style="485"/>
    <col min="14338" max="14338" width="5.42578125" style="485" customWidth="1"/>
    <col min="14339" max="14339" width="14.85546875" style="485" bestFit="1" customWidth="1"/>
    <col min="14340" max="14340" width="62.140625" style="485" customWidth="1"/>
    <col min="14341" max="14341" width="11.42578125" style="485" customWidth="1"/>
    <col min="14342" max="14342" width="6" style="485" bestFit="1" customWidth="1"/>
    <col min="14343" max="14343" width="16.7109375" style="485" customWidth="1"/>
    <col min="14344" max="14344" width="17.5703125" style="485" customWidth="1"/>
    <col min="14345" max="14345" width="29.140625" style="485" customWidth="1"/>
    <col min="14346" max="14346" width="22.42578125" style="485" customWidth="1"/>
    <col min="14347" max="14347" width="9.140625" style="485"/>
    <col min="14348" max="14348" width="19.28515625" style="485" customWidth="1"/>
    <col min="14349" max="14349" width="14.140625" style="485" customWidth="1"/>
    <col min="14350" max="14350" width="17.42578125" style="485" customWidth="1"/>
    <col min="14351" max="14593" width="9.140625" style="485"/>
    <col min="14594" max="14594" width="5.42578125" style="485" customWidth="1"/>
    <col min="14595" max="14595" width="14.85546875" style="485" bestFit="1" customWidth="1"/>
    <col min="14596" max="14596" width="62.140625" style="485" customWidth="1"/>
    <col min="14597" max="14597" width="11.42578125" style="485" customWidth="1"/>
    <col min="14598" max="14598" width="6" style="485" bestFit="1" customWidth="1"/>
    <col min="14599" max="14599" width="16.7109375" style="485" customWidth="1"/>
    <col min="14600" max="14600" width="17.5703125" style="485" customWidth="1"/>
    <col min="14601" max="14601" width="29.140625" style="485" customWidth="1"/>
    <col min="14602" max="14602" width="22.42578125" style="485" customWidth="1"/>
    <col min="14603" max="14603" width="9.140625" style="485"/>
    <col min="14604" max="14604" width="19.28515625" style="485" customWidth="1"/>
    <col min="14605" max="14605" width="14.140625" style="485" customWidth="1"/>
    <col min="14606" max="14606" width="17.42578125" style="485" customWidth="1"/>
    <col min="14607" max="14849" width="9.140625" style="485"/>
    <col min="14850" max="14850" width="5.42578125" style="485" customWidth="1"/>
    <col min="14851" max="14851" width="14.85546875" style="485" bestFit="1" customWidth="1"/>
    <col min="14852" max="14852" width="62.140625" style="485" customWidth="1"/>
    <col min="14853" max="14853" width="11.42578125" style="485" customWidth="1"/>
    <col min="14854" max="14854" width="6" style="485" bestFit="1" customWidth="1"/>
    <col min="14855" max="14855" width="16.7109375" style="485" customWidth="1"/>
    <col min="14856" max="14856" width="17.5703125" style="485" customWidth="1"/>
    <col min="14857" max="14857" width="29.140625" style="485" customWidth="1"/>
    <col min="14858" max="14858" width="22.42578125" style="485" customWidth="1"/>
    <col min="14859" max="14859" width="9.140625" style="485"/>
    <col min="14860" max="14860" width="19.28515625" style="485" customWidth="1"/>
    <col min="14861" max="14861" width="14.140625" style="485" customWidth="1"/>
    <col min="14862" max="14862" width="17.42578125" style="485" customWidth="1"/>
    <col min="14863" max="15105" width="9.140625" style="485"/>
    <col min="15106" max="15106" width="5.42578125" style="485" customWidth="1"/>
    <col min="15107" max="15107" width="14.85546875" style="485" bestFit="1" customWidth="1"/>
    <col min="15108" max="15108" width="62.140625" style="485" customWidth="1"/>
    <col min="15109" max="15109" width="11.42578125" style="485" customWidth="1"/>
    <col min="15110" max="15110" width="6" style="485" bestFit="1" customWidth="1"/>
    <col min="15111" max="15111" width="16.7109375" style="485" customWidth="1"/>
    <col min="15112" max="15112" width="17.5703125" style="485" customWidth="1"/>
    <col min="15113" max="15113" width="29.140625" style="485" customWidth="1"/>
    <col min="15114" max="15114" width="22.42578125" style="485" customWidth="1"/>
    <col min="15115" max="15115" width="9.140625" style="485"/>
    <col min="15116" max="15116" width="19.28515625" style="485" customWidth="1"/>
    <col min="15117" max="15117" width="14.140625" style="485" customWidth="1"/>
    <col min="15118" max="15118" width="17.42578125" style="485" customWidth="1"/>
    <col min="15119" max="15361" width="9.140625" style="485"/>
    <col min="15362" max="15362" width="5.42578125" style="485" customWidth="1"/>
    <col min="15363" max="15363" width="14.85546875" style="485" bestFit="1" customWidth="1"/>
    <col min="15364" max="15364" width="62.140625" style="485" customWidth="1"/>
    <col min="15365" max="15365" width="11.42578125" style="485" customWidth="1"/>
    <col min="15366" max="15366" width="6" style="485" bestFit="1" customWidth="1"/>
    <col min="15367" max="15367" width="16.7109375" style="485" customWidth="1"/>
    <col min="15368" max="15368" width="17.5703125" style="485" customWidth="1"/>
    <col min="15369" max="15369" width="29.140625" style="485" customWidth="1"/>
    <col min="15370" max="15370" width="22.42578125" style="485" customWidth="1"/>
    <col min="15371" max="15371" width="9.140625" style="485"/>
    <col min="15372" max="15372" width="19.28515625" style="485" customWidth="1"/>
    <col min="15373" max="15373" width="14.140625" style="485" customWidth="1"/>
    <col min="15374" max="15374" width="17.42578125" style="485" customWidth="1"/>
    <col min="15375" max="15617" width="9.140625" style="485"/>
    <col min="15618" max="15618" width="5.42578125" style="485" customWidth="1"/>
    <col min="15619" max="15619" width="14.85546875" style="485" bestFit="1" customWidth="1"/>
    <col min="15620" max="15620" width="62.140625" style="485" customWidth="1"/>
    <col min="15621" max="15621" width="11.42578125" style="485" customWidth="1"/>
    <col min="15622" max="15622" width="6" style="485" bestFit="1" customWidth="1"/>
    <col min="15623" max="15623" width="16.7109375" style="485" customWidth="1"/>
    <col min="15624" max="15624" width="17.5703125" style="485" customWidth="1"/>
    <col min="15625" max="15625" width="29.140625" style="485" customWidth="1"/>
    <col min="15626" max="15626" width="22.42578125" style="485" customWidth="1"/>
    <col min="15627" max="15627" width="9.140625" style="485"/>
    <col min="15628" max="15628" width="19.28515625" style="485" customWidth="1"/>
    <col min="15629" max="15629" width="14.140625" style="485" customWidth="1"/>
    <col min="15630" max="15630" width="17.42578125" style="485" customWidth="1"/>
    <col min="15631" max="15873" width="9.140625" style="485"/>
    <col min="15874" max="15874" width="5.42578125" style="485" customWidth="1"/>
    <col min="15875" max="15875" width="14.85546875" style="485" bestFit="1" customWidth="1"/>
    <col min="15876" max="15876" width="62.140625" style="485" customWidth="1"/>
    <col min="15877" max="15877" width="11.42578125" style="485" customWidth="1"/>
    <col min="15878" max="15878" width="6" style="485" bestFit="1" customWidth="1"/>
    <col min="15879" max="15879" width="16.7109375" style="485" customWidth="1"/>
    <col min="15880" max="15880" width="17.5703125" style="485" customWidth="1"/>
    <col min="15881" max="15881" width="29.140625" style="485" customWidth="1"/>
    <col min="15882" max="15882" width="22.42578125" style="485" customWidth="1"/>
    <col min="15883" max="15883" width="9.140625" style="485"/>
    <col min="15884" max="15884" width="19.28515625" style="485" customWidth="1"/>
    <col min="15885" max="15885" width="14.140625" style="485" customWidth="1"/>
    <col min="15886" max="15886" width="17.42578125" style="485" customWidth="1"/>
    <col min="15887" max="16129" width="9.140625" style="485"/>
    <col min="16130" max="16130" width="5.42578125" style="485" customWidth="1"/>
    <col min="16131" max="16131" width="14.85546875" style="485" bestFit="1" customWidth="1"/>
    <col min="16132" max="16132" width="62.140625" style="485" customWidth="1"/>
    <col min="16133" max="16133" width="11.42578125" style="485" customWidth="1"/>
    <col min="16134" max="16134" width="6" style="485" bestFit="1" customWidth="1"/>
    <col min="16135" max="16135" width="16.7109375" style="485" customWidth="1"/>
    <col min="16136" max="16136" width="17.5703125" style="485" customWidth="1"/>
    <col min="16137" max="16137" width="29.140625" style="485" customWidth="1"/>
    <col min="16138" max="16138" width="22.42578125" style="485" customWidth="1"/>
    <col min="16139" max="16139" width="9.140625" style="485"/>
    <col min="16140" max="16140" width="19.28515625" style="485" customWidth="1"/>
    <col min="16141" max="16141" width="14.140625" style="485" customWidth="1"/>
    <col min="16142" max="16142" width="17.42578125" style="485" customWidth="1"/>
    <col min="16143" max="16384" width="9.140625" style="485"/>
  </cols>
  <sheetData>
    <row r="1" spans="1:12" ht="20.25" customHeight="1" thickBot="1">
      <c r="A1" s="809" t="s">
        <v>686</v>
      </c>
      <c r="B1" s="810"/>
      <c r="C1" s="810"/>
      <c r="D1" s="810"/>
      <c r="E1" s="810"/>
      <c r="F1" s="810"/>
      <c r="G1" s="810"/>
      <c r="H1" s="810"/>
      <c r="I1" s="810"/>
      <c r="J1" s="810"/>
      <c r="K1" s="811"/>
    </row>
    <row r="2" spans="1:12" s="490" customFormat="1" ht="48.75" customHeight="1" thickBot="1">
      <c r="A2" s="486"/>
      <c r="B2" s="487"/>
      <c r="C2" s="487"/>
      <c r="D2" s="487"/>
      <c r="E2" s="487"/>
      <c r="F2" s="487"/>
      <c r="G2" s="487"/>
      <c r="H2" s="487"/>
      <c r="I2" s="487"/>
      <c r="J2" s="487"/>
      <c r="K2" s="488" t="s">
        <v>869</v>
      </c>
      <c r="L2" s="489"/>
    </row>
    <row r="3" spans="1:12" ht="22.5" customHeight="1" thickBot="1">
      <c r="A3" s="491"/>
      <c r="B3" s="492"/>
      <c r="C3" s="492"/>
      <c r="D3" s="492"/>
      <c r="E3" s="492"/>
      <c r="F3" s="492"/>
      <c r="G3" s="492"/>
      <c r="H3" s="492"/>
      <c r="I3" s="492"/>
      <c r="J3" s="492"/>
      <c r="K3" s="493"/>
    </row>
    <row r="4" spans="1:12" ht="55.5" customHeight="1" thickBot="1">
      <c r="A4" s="494" t="s">
        <v>0</v>
      </c>
      <c r="B4" s="495" t="s">
        <v>5</v>
      </c>
      <c r="C4" s="495" t="s">
        <v>5</v>
      </c>
      <c r="D4" s="495" t="s">
        <v>687</v>
      </c>
      <c r="E4" s="495" t="s">
        <v>688</v>
      </c>
      <c r="F4" s="495" t="s">
        <v>689</v>
      </c>
      <c r="G4" s="495" t="s">
        <v>690</v>
      </c>
      <c r="H4" s="496" t="s">
        <v>691</v>
      </c>
      <c r="I4" s="496" t="s">
        <v>692</v>
      </c>
      <c r="J4" s="495" t="s">
        <v>693</v>
      </c>
      <c r="K4" s="497" t="s">
        <v>694</v>
      </c>
      <c r="L4" s="498" t="s">
        <v>695</v>
      </c>
    </row>
    <row r="5" spans="1:12" ht="18" customHeight="1" thickBot="1">
      <c r="A5" s="499">
        <v>1</v>
      </c>
      <c r="B5" s="500" t="s">
        <v>696</v>
      </c>
      <c r="C5" s="812" t="s">
        <v>697</v>
      </c>
      <c r="D5" s="813"/>
      <c r="E5" s="501"/>
      <c r="F5" s="501"/>
      <c r="G5" s="501"/>
      <c r="H5" s="502"/>
      <c r="I5" s="502"/>
      <c r="J5" s="503"/>
      <c r="K5" s="504"/>
      <c r="L5" s="505"/>
    </row>
    <row r="6" spans="1:12" ht="25.5">
      <c r="A6" s="506" t="s">
        <v>3</v>
      </c>
      <c r="B6" s="507"/>
      <c r="C6" s="507" t="s">
        <v>698</v>
      </c>
      <c r="D6" s="508" t="s">
        <v>699</v>
      </c>
      <c r="E6" s="507" t="s">
        <v>700</v>
      </c>
      <c r="F6" s="509">
        <f>'MO- VARRIÇÃO'!I219</f>
        <v>25</v>
      </c>
      <c r="G6" s="510">
        <v>1</v>
      </c>
      <c r="H6" s="511"/>
      <c r="I6" s="511">
        <f>SUM(I7:I10)</f>
        <v>3240.88</v>
      </c>
      <c r="J6" s="512">
        <f>TRUNC(F6*G6*I6,2)</f>
        <v>81022</v>
      </c>
      <c r="K6" s="513">
        <f>TRUNC(J6*12,2)</f>
        <v>972264</v>
      </c>
      <c r="L6" s="514" t="s">
        <v>854</v>
      </c>
    </row>
    <row r="7" spans="1:12">
      <c r="A7" s="515"/>
      <c r="B7" s="516"/>
      <c r="C7" s="517" t="s">
        <v>701</v>
      </c>
      <c r="D7" s="518" t="s">
        <v>702</v>
      </c>
      <c r="E7" s="517" t="s">
        <v>700</v>
      </c>
      <c r="F7" s="517">
        <v>1</v>
      </c>
      <c r="G7" s="519">
        <v>1</v>
      </c>
      <c r="H7" s="520">
        <v>1239</v>
      </c>
      <c r="I7" s="520">
        <f>H7</f>
        <v>1239</v>
      </c>
      <c r="J7" s="521"/>
      <c r="K7" s="522"/>
      <c r="L7" s="523" t="s">
        <v>768</v>
      </c>
    </row>
    <row r="8" spans="1:12">
      <c r="A8" s="515"/>
      <c r="B8" s="516"/>
      <c r="C8" s="517" t="s">
        <v>701</v>
      </c>
      <c r="D8" s="518" t="s">
        <v>703</v>
      </c>
      <c r="E8" s="517" t="s">
        <v>700</v>
      </c>
      <c r="F8" s="519">
        <v>0.2</v>
      </c>
      <c r="G8" s="519">
        <v>1</v>
      </c>
      <c r="H8" s="520">
        <f>TRUNC(H7*F8,2)</f>
        <v>247.8</v>
      </c>
      <c r="I8" s="520">
        <f t="shared" ref="I8:I10" si="0">H8</f>
        <v>247.8</v>
      </c>
      <c r="J8" s="524"/>
      <c r="K8" s="525"/>
      <c r="L8" s="523" t="s">
        <v>704</v>
      </c>
    </row>
    <row r="9" spans="1:12">
      <c r="A9" s="515"/>
      <c r="B9" s="516"/>
      <c r="C9" s="517" t="s">
        <v>701</v>
      </c>
      <c r="D9" s="518" t="s">
        <v>705</v>
      </c>
      <c r="E9" s="517" t="s">
        <v>700</v>
      </c>
      <c r="F9" s="517">
        <v>26</v>
      </c>
      <c r="G9" s="519">
        <v>1</v>
      </c>
      <c r="H9" s="520">
        <v>18</v>
      </c>
      <c r="I9" s="520">
        <f>TRUNC(F9*G9*H9,2)</f>
        <v>468</v>
      </c>
      <c r="J9" s="524"/>
      <c r="K9" s="525"/>
      <c r="L9" s="523" t="s">
        <v>706</v>
      </c>
    </row>
    <row r="10" spans="1:12" ht="30" customHeight="1">
      <c r="A10" s="580"/>
      <c r="B10" s="588"/>
      <c r="C10" s="581" t="s">
        <v>707</v>
      </c>
      <c r="D10" s="582" t="s">
        <v>708</v>
      </c>
      <c r="E10" s="581" t="s">
        <v>700</v>
      </c>
      <c r="F10" s="583">
        <v>0.86499999999999999</v>
      </c>
      <c r="G10" s="584">
        <v>1</v>
      </c>
      <c r="H10" s="585">
        <f>TRUNC((H7+H8)*F10,2)</f>
        <v>1286.08</v>
      </c>
      <c r="I10" s="585">
        <f t="shared" si="0"/>
        <v>1286.08</v>
      </c>
      <c r="J10" s="586"/>
      <c r="K10" s="587"/>
      <c r="L10" s="523" t="s">
        <v>709</v>
      </c>
    </row>
    <row r="11" spans="1:12" ht="51">
      <c r="A11" s="580" t="s">
        <v>9</v>
      </c>
      <c r="B11" s="588"/>
      <c r="C11" s="686" t="s">
        <v>860</v>
      </c>
      <c r="D11" s="687" t="s">
        <v>861</v>
      </c>
      <c r="E11" s="588" t="s">
        <v>6</v>
      </c>
      <c r="F11" s="594">
        <f>TRUNC('CARROCERIA VARRIÇÃO'!G6*7.33*26.07*G11,2)</f>
        <v>114.65</v>
      </c>
      <c r="G11" s="590">
        <v>0.6</v>
      </c>
      <c r="H11" s="682">
        <v>86.17</v>
      </c>
      <c r="I11" s="589">
        <f>H11</f>
        <v>86.17</v>
      </c>
      <c r="J11" s="586">
        <f>TRUNC(F11*I11,2)</f>
        <v>9879.39</v>
      </c>
      <c r="K11" s="587">
        <f>TRUNC(J11*12,2)</f>
        <v>118552.68</v>
      </c>
      <c r="L11" s="595" t="s">
        <v>863</v>
      </c>
    </row>
    <row r="12" spans="1:12" ht="61.5" customHeight="1" thickBot="1">
      <c r="A12" s="580" t="s">
        <v>13</v>
      </c>
      <c r="B12" s="588"/>
      <c r="C12" s="684" t="s">
        <v>862</v>
      </c>
      <c r="D12" s="685" t="s">
        <v>861</v>
      </c>
      <c r="E12" s="588" t="s">
        <v>6</v>
      </c>
      <c r="F12" s="594">
        <f>TRUNC('CARROCERIA VARRIÇÃO'!G6*7.33*26.07*G12,2)</f>
        <v>76.430000000000007</v>
      </c>
      <c r="G12" s="590">
        <v>0.4</v>
      </c>
      <c r="H12" s="683">
        <v>35.590000000000003</v>
      </c>
      <c r="I12" s="589">
        <f>H12</f>
        <v>35.590000000000003</v>
      </c>
      <c r="J12" s="586">
        <f>TRUNC(F12*I12,2)</f>
        <v>2720.14</v>
      </c>
      <c r="K12" s="587">
        <f>TRUNC(J12*12,2)</f>
        <v>32641.68</v>
      </c>
      <c r="L12" s="595" t="s">
        <v>864</v>
      </c>
    </row>
    <row r="13" spans="1:12" ht="15.75" customHeight="1" thickBot="1">
      <c r="A13" s="806" t="s">
        <v>710</v>
      </c>
      <c r="B13" s="807"/>
      <c r="C13" s="814"/>
      <c r="D13" s="814"/>
      <c r="E13" s="807"/>
      <c r="F13" s="807"/>
      <c r="G13" s="807"/>
      <c r="H13" s="807"/>
      <c r="I13" s="808"/>
      <c r="J13" s="527">
        <f>SUM(J6:J12)</f>
        <v>93621.53</v>
      </c>
      <c r="K13" s="528">
        <f>SUM(K6:K12)</f>
        <v>1123458.3599999999</v>
      </c>
      <c r="L13" s="529"/>
    </row>
    <row r="14" spans="1:12" ht="13.5" thickBot="1">
      <c r="A14" s="499">
        <v>2</v>
      </c>
      <c r="B14" s="500" t="s">
        <v>696</v>
      </c>
      <c r="C14" s="812" t="s">
        <v>711</v>
      </c>
      <c r="D14" s="813"/>
      <c r="E14" s="501"/>
      <c r="F14" s="501"/>
      <c r="G14" s="501"/>
      <c r="H14" s="502"/>
      <c r="I14" s="502"/>
      <c r="J14" s="503"/>
      <c r="K14" s="504"/>
      <c r="L14" s="530"/>
    </row>
    <row r="15" spans="1:12" ht="25.5">
      <c r="A15" s="531" t="s">
        <v>581</v>
      </c>
      <c r="B15" s="507"/>
      <c r="C15" s="532" t="s">
        <v>712</v>
      </c>
      <c r="D15" s="533" t="s">
        <v>713</v>
      </c>
      <c r="E15" s="533" t="s">
        <v>8</v>
      </c>
      <c r="F15" s="534">
        <f>TRUNC((F6+'CARROCERIA VARRIÇÃO'!G6)*2,2)</f>
        <v>52</v>
      </c>
      <c r="G15" s="519">
        <v>0.25</v>
      </c>
      <c r="H15" s="534">
        <f>TRUNC(cotacao!E5*2,2)</f>
        <v>176.53</v>
      </c>
      <c r="I15" s="534">
        <f t="shared" ref="I15:I22" si="1">H15</f>
        <v>176.53</v>
      </c>
      <c r="J15" s="535">
        <f>TRUNC(F15*G15*I15,2)</f>
        <v>2294.89</v>
      </c>
      <c r="K15" s="536">
        <f>J15*12</f>
        <v>27538.68</v>
      </c>
      <c r="L15" s="537" t="s">
        <v>865</v>
      </c>
    </row>
    <row r="16" spans="1:12" ht="25.5">
      <c r="A16" s="538" t="s">
        <v>580</v>
      </c>
      <c r="B16" s="516"/>
      <c r="C16" s="517" t="s">
        <v>712</v>
      </c>
      <c r="D16" s="518" t="s">
        <v>714</v>
      </c>
      <c r="E16" s="518" t="s">
        <v>715</v>
      </c>
      <c r="F16" s="520">
        <f>TRUNC(F15/2,2)</f>
        <v>26</v>
      </c>
      <c r="G16" s="519">
        <v>0.25</v>
      </c>
      <c r="H16" s="520">
        <f>TRUNC(cotacao!E8,2)</f>
        <v>48.46</v>
      </c>
      <c r="I16" s="520">
        <f t="shared" si="1"/>
        <v>48.46</v>
      </c>
      <c r="J16" s="539">
        <f>TRUNC(F16*G16*I16,2)</f>
        <v>314.99</v>
      </c>
      <c r="K16" s="540">
        <f>J16*12</f>
        <v>3779.88</v>
      </c>
      <c r="L16" s="537" t="s">
        <v>866</v>
      </c>
    </row>
    <row r="17" spans="1:14" ht="25.5">
      <c r="A17" s="541" t="s">
        <v>577</v>
      </c>
      <c r="B17" s="516"/>
      <c r="C17" s="517" t="s">
        <v>712</v>
      </c>
      <c r="D17" s="518" t="s">
        <v>716</v>
      </c>
      <c r="E17" s="518" t="s">
        <v>8</v>
      </c>
      <c r="F17" s="520">
        <f>F16</f>
        <v>26</v>
      </c>
      <c r="G17" s="519">
        <v>0.25</v>
      </c>
      <c r="H17" s="520">
        <f>TRUNC(cotacao!E23,2)</f>
        <v>14.95</v>
      </c>
      <c r="I17" s="520">
        <f t="shared" si="1"/>
        <v>14.95</v>
      </c>
      <c r="J17" s="539">
        <f>TRUNC(F17*G17*I17,2)</f>
        <v>97.17</v>
      </c>
      <c r="K17" s="540">
        <f>J17*12</f>
        <v>1166.04</v>
      </c>
      <c r="L17" s="537" t="s">
        <v>867</v>
      </c>
    </row>
    <row r="18" spans="1:14" ht="25.5">
      <c r="A18" s="538" t="s">
        <v>576</v>
      </c>
      <c r="B18" s="517"/>
      <c r="C18" s="517" t="s">
        <v>712</v>
      </c>
      <c r="D18" s="518" t="s">
        <v>717</v>
      </c>
      <c r="E18" s="518" t="s">
        <v>8</v>
      </c>
      <c r="F18" s="520">
        <f>F6</f>
        <v>25</v>
      </c>
      <c r="G18" s="526">
        <v>0.16669999999999999</v>
      </c>
      <c r="H18" s="520">
        <f>TRUNC(cotacao!E11,2)</f>
        <v>18.600000000000001</v>
      </c>
      <c r="I18" s="520">
        <f t="shared" si="1"/>
        <v>18.600000000000001</v>
      </c>
      <c r="J18" s="539">
        <f>TRUNC(F18*G18*I18,2)</f>
        <v>77.510000000000005</v>
      </c>
      <c r="K18" s="540">
        <f>J18*12</f>
        <v>930.12000000000012</v>
      </c>
      <c r="L18" s="537" t="s">
        <v>855</v>
      </c>
    </row>
    <row r="19" spans="1:14" ht="25.5">
      <c r="A19" s="541" t="s">
        <v>574</v>
      </c>
      <c r="B19" s="517"/>
      <c r="C19" s="517" t="s">
        <v>712</v>
      </c>
      <c r="D19" s="518" t="s">
        <v>718</v>
      </c>
      <c r="E19" s="518" t="s">
        <v>8</v>
      </c>
      <c r="F19" s="520">
        <f>F18</f>
        <v>25</v>
      </c>
      <c r="G19" s="526">
        <v>1</v>
      </c>
      <c r="H19" s="520">
        <f>TRUNC(cotacao!E50,2)</f>
        <v>16.61</v>
      </c>
      <c r="I19" s="520">
        <f t="shared" si="1"/>
        <v>16.61</v>
      </c>
      <c r="J19" s="539">
        <f t="shared" ref="J19:J21" si="2">TRUNC(F19*G19*I19,2)</f>
        <v>415.25</v>
      </c>
      <c r="K19" s="540">
        <f t="shared" ref="K19:K21" si="3">J19*12</f>
        <v>4983</v>
      </c>
      <c r="L19" s="537" t="s">
        <v>857</v>
      </c>
    </row>
    <row r="20" spans="1:14" ht="25.5">
      <c r="A20" s="538" t="s">
        <v>719</v>
      </c>
      <c r="B20" s="517"/>
      <c r="C20" s="517" t="s">
        <v>712</v>
      </c>
      <c r="D20" s="518" t="s">
        <v>720</v>
      </c>
      <c r="E20" s="518" t="s">
        <v>8</v>
      </c>
      <c r="F20" s="520">
        <f>F19</f>
        <v>25</v>
      </c>
      <c r="G20" s="526">
        <v>0.25</v>
      </c>
      <c r="H20" s="520">
        <f>TRUNC(cotacao!E53,2)</f>
        <v>36.24</v>
      </c>
      <c r="I20" s="520">
        <f t="shared" si="1"/>
        <v>36.24</v>
      </c>
      <c r="J20" s="539">
        <f t="shared" si="2"/>
        <v>226.5</v>
      </c>
      <c r="K20" s="540">
        <f>TRUNC(J20*12,2)</f>
        <v>2718</v>
      </c>
      <c r="L20" s="537" t="s">
        <v>856</v>
      </c>
    </row>
    <row r="21" spans="1:14" ht="25.5">
      <c r="A21" s="541" t="s">
        <v>685</v>
      </c>
      <c r="B21" s="517"/>
      <c r="C21" s="517" t="s">
        <v>712</v>
      </c>
      <c r="D21" s="518" t="s">
        <v>721</v>
      </c>
      <c r="E21" s="518" t="s">
        <v>8</v>
      </c>
      <c r="F21" s="520">
        <f>F20</f>
        <v>25</v>
      </c>
      <c r="G21" s="526">
        <v>8.3299999999999999E-2</v>
      </c>
      <c r="H21" s="520">
        <f>TRUNC(cotacao!E59,2)</f>
        <v>250.18</v>
      </c>
      <c r="I21" s="520">
        <f t="shared" si="1"/>
        <v>250.18</v>
      </c>
      <c r="J21" s="521">
        <f t="shared" si="2"/>
        <v>520.99</v>
      </c>
      <c r="K21" s="522">
        <f t="shared" si="3"/>
        <v>6251.88</v>
      </c>
      <c r="L21" s="537" t="s">
        <v>858</v>
      </c>
    </row>
    <row r="22" spans="1:14" ht="26.25" thickBot="1">
      <c r="A22" s="538" t="s">
        <v>722</v>
      </c>
      <c r="B22" s="517"/>
      <c r="C22" s="517" t="s">
        <v>712</v>
      </c>
      <c r="D22" s="518" t="s">
        <v>723</v>
      </c>
      <c r="E22" s="518" t="s">
        <v>724</v>
      </c>
      <c r="F22" s="520">
        <f>TRUNC(F21*10*26/100,2)</f>
        <v>65</v>
      </c>
      <c r="G22" s="526">
        <v>1</v>
      </c>
      <c r="H22" s="520">
        <f>TRUNC(cotacao!E62,2)</f>
        <v>57.08</v>
      </c>
      <c r="I22" s="520">
        <f t="shared" si="1"/>
        <v>57.08</v>
      </c>
      <c r="J22" s="521">
        <f>TRUNC(F22*G22*I22,2)</f>
        <v>3710.2</v>
      </c>
      <c r="K22" s="522">
        <f>TRUNC(J22*12,2)</f>
        <v>44522.400000000001</v>
      </c>
      <c r="L22" s="542" t="s">
        <v>859</v>
      </c>
    </row>
    <row r="23" spans="1:14" ht="13.5" thickBot="1">
      <c r="A23" s="806" t="s">
        <v>725</v>
      </c>
      <c r="B23" s="807"/>
      <c r="C23" s="807"/>
      <c r="D23" s="807"/>
      <c r="E23" s="807"/>
      <c r="F23" s="807"/>
      <c r="G23" s="807"/>
      <c r="H23" s="807"/>
      <c r="I23" s="808"/>
      <c r="J23" s="527">
        <f>SUM(J15:J22)</f>
        <v>7657.5</v>
      </c>
      <c r="K23" s="528">
        <f>SUM(K15:K22)</f>
        <v>91890</v>
      </c>
      <c r="L23" s="543"/>
    </row>
    <row r="24" spans="1:14" ht="13.5" thickBot="1">
      <c r="A24" s="806" t="s">
        <v>726</v>
      </c>
      <c r="B24" s="807"/>
      <c r="C24" s="807"/>
      <c r="D24" s="807"/>
      <c r="E24" s="807"/>
      <c r="F24" s="807"/>
      <c r="G24" s="807"/>
      <c r="H24" s="807"/>
      <c r="I24" s="808"/>
      <c r="J24" s="544">
        <f>J13+J23</f>
        <v>101279.03</v>
      </c>
      <c r="K24" s="545">
        <f>K13+K23</f>
        <v>1215348.3599999999</v>
      </c>
      <c r="L24" s="546"/>
    </row>
    <row r="25" spans="1:14" ht="15" customHeight="1" thickBot="1">
      <c r="A25" s="816" t="s">
        <v>530</v>
      </c>
      <c r="B25" s="817"/>
      <c r="C25" s="817"/>
      <c r="D25" s="817"/>
      <c r="E25" s="817"/>
      <c r="F25" s="817"/>
      <c r="G25" s="817"/>
      <c r="H25" s="817"/>
      <c r="I25" s="547">
        <v>0.2339</v>
      </c>
      <c r="J25" s="535">
        <f>TRUNC(J24*I25,2)</f>
        <v>23689.16</v>
      </c>
      <c r="K25" s="536">
        <f>TRUNC(K24*I25,2)-0.02</f>
        <v>284269.95999999996</v>
      </c>
      <c r="L25" s="548" t="s">
        <v>832</v>
      </c>
    </row>
    <row r="26" spans="1:14" ht="13.5" customHeight="1" thickBot="1">
      <c r="A26" s="818" t="s">
        <v>727</v>
      </c>
      <c r="B26" s="819"/>
      <c r="C26" s="819"/>
      <c r="D26" s="819"/>
      <c r="E26" s="819"/>
      <c r="F26" s="819"/>
      <c r="G26" s="819"/>
      <c r="H26" s="819"/>
      <c r="I26" s="820"/>
      <c r="J26" s="549">
        <f>J24+J25</f>
        <v>124968.19</v>
      </c>
      <c r="K26" s="550">
        <f>K24+K25</f>
        <v>1499618.3199999998</v>
      </c>
      <c r="L26" s="551"/>
      <c r="M26" s="552"/>
      <c r="N26" s="553"/>
    </row>
    <row r="27" spans="1:14" ht="32.25" customHeight="1" thickBot="1">
      <c r="A27" s="554" t="s">
        <v>698</v>
      </c>
      <c r="B27" s="492"/>
      <c r="C27" s="821" t="s">
        <v>728</v>
      </c>
      <c r="D27" s="822"/>
      <c r="E27" s="555" t="s">
        <v>73</v>
      </c>
      <c r="F27" s="556">
        <f>'MO- VARRIÇÃO'!I227</f>
        <v>893.34</v>
      </c>
      <c r="G27" s="823">
        <v>1</v>
      </c>
      <c r="H27" s="824"/>
      <c r="I27" s="557">
        <f>TRUNC(J26/F27,2)</f>
        <v>139.88</v>
      </c>
      <c r="J27" s="558">
        <f>J26</f>
        <v>124968.19</v>
      </c>
      <c r="K27" s="559">
        <f>K26</f>
        <v>1499618.3199999998</v>
      </c>
      <c r="L27" s="546"/>
      <c r="M27" s="560"/>
    </row>
    <row r="28" spans="1:14">
      <c r="A28" s="561"/>
      <c r="B28" s="561"/>
      <c r="C28" s="561"/>
      <c r="D28" s="562"/>
      <c r="E28" s="562"/>
      <c r="F28" s="562"/>
      <c r="G28" s="562"/>
      <c r="H28" s="563"/>
      <c r="I28" s="563"/>
      <c r="J28" s="564"/>
      <c r="K28" s="565"/>
    </row>
    <row r="29" spans="1:14">
      <c r="A29" s="561"/>
      <c r="B29" s="561"/>
      <c r="C29" s="561"/>
      <c r="D29" s="562"/>
      <c r="E29" s="562"/>
      <c r="F29" s="562"/>
      <c r="G29" s="562"/>
      <c r="H29" s="563"/>
      <c r="I29" s="563"/>
      <c r="J29" s="564"/>
      <c r="K29" s="565"/>
    </row>
    <row r="30" spans="1:14" s="490" customFormat="1">
      <c r="A30" s="815"/>
      <c r="B30" s="815"/>
      <c r="C30" s="815"/>
      <c r="D30" s="815"/>
      <c r="E30" s="815"/>
      <c r="F30" s="815"/>
      <c r="G30" s="815"/>
      <c r="H30" s="815"/>
      <c r="I30" s="815"/>
      <c r="J30" s="815"/>
      <c r="K30" s="815"/>
      <c r="L30" s="489"/>
    </row>
    <row r="31" spans="1:14">
      <c r="A31" s="561"/>
      <c r="B31" s="561"/>
      <c r="C31" s="561"/>
      <c r="D31" s="562"/>
      <c r="E31" s="562"/>
      <c r="F31" s="562"/>
      <c r="G31" s="562"/>
      <c r="H31" s="563"/>
      <c r="I31" s="563"/>
      <c r="J31" s="564"/>
      <c r="K31" s="565"/>
    </row>
    <row r="32" spans="1:14">
      <c r="A32" s="561"/>
      <c r="B32" s="561"/>
      <c r="C32" s="561"/>
      <c r="D32" s="562"/>
      <c r="E32" s="562"/>
      <c r="F32" s="562"/>
      <c r="G32" s="562"/>
      <c r="H32" s="563"/>
      <c r="I32" s="563"/>
      <c r="J32" s="564"/>
      <c r="K32" s="565"/>
    </row>
    <row r="33" spans="1:14">
      <c r="A33" s="561"/>
      <c r="B33" s="561"/>
      <c r="C33" s="561"/>
      <c r="D33" s="562"/>
      <c r="E33" s="562"/>
      <c r="F33" s="562"/>
      <c r="G33" s="562"/>
      <c r="H33" s="563"/>
      <c r="I33" s="563"/>
      <c r="J33" s="564"/>
      <c r="K33" s="565"/>
    </row>
    <row r="34" spans="1:14">
      <c r="A34" s="561"/>
      <c r="B34" s="561"/>
      <c r="C34" s="561"/>
      <c r="D34" s="562"/>
      <c r="E34" s="562"/>
      <c r="F34" s="562"/>
      <c r="G34" s="562"/>
      <c r="H34" s="563"/>
      <c r="I34" s="563"/>
      <c r="J34" s="564"/>
      <c r="K34" s="565"/>
    </row>
    <row r="35" spans="1:14">
      <c r="A35" s="566"/>
      <c r="B35" s="566"/>
      <c r="C35" s="566"/>
      <c r="D35" s="562"/>
      <c r="E35" s="562"/>
      <c r="F35" s="562"/>
      <c r="G35" s="567"/>
      <c r="H35" s="563"/>
      <c r="I35" s="563"/>
      <c r="J35" s="564"/>
      <c r="K35" s="565"/>
    </row>
    <row r="36" spans="1:14" s="484" customFormat="1">
      <c r="A36" s="566"/>
      <c r="B36" s="566"/>
      <c r="C36" s="566"/>
      <c r="D36" s="562"/>
      <c r="E36" s="562"/>
      <c r="F36" s="562"/>
      <c r="G36" s="562"/>
      <c r="H36" s="563"/>
      <c r="I36" s="666">
        <f>TRUNC(J26/F27,10)</f>
        <v>139.88872097960001</v>
      </c>
      <c r="J36" s="564"/>
      <c r="K36" s="565">
        <f>TRUNC(F27*I36,2)</f>
        <v>124968.18</v>
      </c>
      <c r="M36" s="485"/>
      <c r="N36" s="485"/>
    </row>
    <row r="37" spans="1:14" s="484" customFormat="1">
      <c r="A37" s="566"/>
      <c r="B37" s="566"/>
      <c r="C37" s="566"/>
      <c r="D37" s="562"/>
      <c r="E37" s="562"/>
      <c r="F37" s="562"/>
      <c r="G37" s="562"/>
      <c r="H37" s="563"/>
      <c r="I37" s="563"/>
      <c r="J37" s="564"/>
      <c r="K37" s="565"/>
      <c r="M37" s="485"/>
      <c r="N37" s="485"/>
    </row>
    <row r="38" spans="1:14" s="484" customFormat="1">
      <c r="A38" s="566"/>
      <c r="B38" s="566"/>
      <c r="C38" s="566"/>
      <c r="D38" s="562"/>
      <c r="E38" s="562"/>
      <c r="F38" s="562"/>
      <c r="G38" s="562"/>
      <c r="H38" s="563"/>
      <c r="I38" s="563"/>
      <c r="J38" s="564"/>
      <c r="K38" s="565"/>
      <c r="M38" s="485"/>
      <c r="N38" s="485"/>
    </row>
    <row r="39" spans="1:14" s="484" customFormat="1">
      <c r="A39" s="566"/>
      <c r="B39" s="566"/>
      <c r="C39" s="566"/>
      <c r="D39" s="562"/>
      <c r="E39" s="562"/>
      <c r="F39" s="562"/>
      <c r="G39" s="562"/>
      <c r="H39" s="563"/>
      <c r="I39" s="563"/>
      <c r="J39" s="564"/>
      <c r="K39" s="565"/>
      <c r="M39" s="485"/>
      <c r="N39" s="485"/>
    </row>
    <row r="40" spans="1:14" s="484" customFormat="1">
      <c r="A40" s="568"/>
      <c r="B40" s="568"/>
      <c r="C40" s="568"/>
      <c r="D40" s="569"/>
      <c r="E40" s="569"/>
      <c r="F40" s="569"/>
      <c r="G40" s="569"/>
      <c r="H40" s="570"/>
      <c r="I40" s="570"/>
      <c r="J40" s="564"/>
      <c r="K40" s="571"/>
      <c r="M40" s="485"/>
      <c r="N40" s="485"/>
    </row>
    <row r="41" spans="1:14" s="484" customFormat="1">
      <c r="A41" s="566"/>
      <c r="B41" s="566"/>
      <c r="C41" s="566"/>
      <c r="D41" s="562"/>
      <c r="E41" s="562"/>
      <c r="F41" s="562"/>
      <c r="G41" s="562"/>
      <c r="H41" s="563"/>
      <c r="I41" s="563"/>
      <c r="J41" s="564"/>
      <c r="K41" s="565"/>
      <c r="M41" s="485"/>
      <c r="N41" s="485"/>
    </row>
    <row r="42" spans="1:14" s="484" customFormat="1">
      <c r="A42" s="566"/>
      <c r="B42" s="566"/>
      <c r="C42" s="566"/>
      <c r="D42" s="562"/>
      <c r="E42" s="562"/>
      <c r="F42" s="562"/>
      <c r="G42" s="562"/>
      <c r="H42" s="563"/>
      <c r="I42" s="563"/>
      <c r="J42" s="564"/>
      <c r="K42" s="565"/>
      <c r="M42" s="485"/>
      <c r="N42" s="485"/>
    </row>
    <row r="43" spans="1:14" s="484" customFormat="1">
      <c r="A43" s="566"/>
      <c r="B43" s="566"/>
      <c r="C43" s="566"/>
      <c r="D43" s="562"/>
      <c r="E43" s="562"/>
      <c r="F43" s="562"/>
      <c r="G43" s="562"/>
      <c r="H43" s="563"/>
      <c r="I43" s="563"/>
      <c r="J43" s="564"/>
      <c r="K43" s="565"/>
      <c r="M43" s="485"/>
      <c r="N43" s="485"/>
    </row>
    <row r="44" spans="1:14" s="484" customFormat="1">
      <c r="A44" s="566"/>
      <c r="B44" s="566"/>
      <c r="C44" s="566"/>
      <c r="D44" s="562"/>
      <c r="E44" s="562"/>
      <c r="F44" s="562"/>
      <c r="G44" s="562"/>
      <c r="H44" s="563"/>
      <c r="I44" s="563"/>
      <c r="J44" s="564"/>
      <c r="K44" s="565"/>
      <c r="M44" s="485"/>
      <c r="N44" s="485"/>
    </row>
    <row r="45" spans="1:14" s="484" customFormat="1">
      <c r="A45" s="568"/>
      <c r="B45" s="568"/>
      <c r="C45" s="568"/>
      <c r="D45" s="569"/>
      <c r="E45" s="569"/>
      <c r="F45" s="569"/>
      <c r="G45" s="569"/>
      <c r="H45" s="570"/>
      <c r="I45" s="570"/>
      <c r="J45" s="564"/>
      <c r="K45" s="571"/>
      <c r="M45" s="485"/>
      <c r="N45" s="485"/>
    </row>
    <row r="46" spans="1:14" s="484" customFormat="1">
      <c r="A46" s="566"/>
      <c r="B46" s="566"/>
      <c r="C46" s="566"/>
      <c r="D46" s="562"/>
      <c r="E46" s="562"/>
      <c r="F46" s="562"/>
      <c r="G46" s="562"/>
      <c r="H46" s="563"/>
      <c r="I46" s="563"/>
      <c r="J46" s="564"/>
      <c r="K46" s="565"/>
      <c r="M46" s="485"/>
      <c r="N46" s="485"/>
    </row>
    <row r="47" spans="1:14" s="484" customFormat="1">
      <c r="A47" s="566"/>
      <c r="B47" s="566"/>
      <c r="C47" s="566"/>
      <c r="D47" s="562"/>
      <c r="E47" s="562"/>
      <c r="F47" s="562"/>
      <c r="G47" s="562"/>
      <c r="H47" s="563"/>
      <c r="I47" s="563"/>
      <c r="J47" s="564"/>
      <c r="K47" s="565"/>
      <c r="M47" s="485"/>
      <c r="N47" s="485"/>
    </row>
    <row r="48" spans="1:14" s="484" customFormat="1">
      <c r="A48" s="566"/>
      <c r="B48" s="566"/>
      <c r="C48" s="566"/>
      <c r="D48" s="562"/>
      <c r="E48" s="562"/>
      <c r="F48" s="562"/>
      <c r="G48" s="562"/>
      <c r="H48" s="563"/>
      <c r="I48" s="563"/>
      <c r="J48" s="564"/>
      <c r="K48" s="565"/>
      <c r="M48" s="485"/>
      <c r="N48" s="485"/>
    </row>
    <row r="49" spans="1:14" s="484" customFormat="1">
      <c r="A49" s="566"/>
      <c r="B49" s="566"/>
      <c r="C49" s="566"/>
      <c r="D49" s="562"/>
      <c r="E49" s="562"/>
      <c r="F49" s="562"/>
      <c r="G49" s="562"/>
      <c r="H49" s="563"/>
      <c r="I49" s="563"/>
      <c r="J49" s="564"/>
      <c r="K49" s="565"/>
      <c r="M49" s="485"/>
      <c r="N49" s="485"/>
    </row>
    <row r="50" spans="1:14" s="484" customFormat="1">
      <c r="A50" s="561"/>
      <c r="B50" s="561"/>
      <c r="C50" s="561"/>
      <c r="D50" s="562"/>
      <c r="E50" s="562"/>
      <c r="F50" s="562"/>
      <c r="G50" s="562"/>
      <c r="H50" s="563"/>
      <c r="I50" s="563"/>
      <c r="J50" s="564"/>
      <c r="K50" s="565"/>
      <c r="M50" s="485"/>
      <c r="N50" s="485"/>
    </row>
    <row r="51" spans="1:14" s="484" customFormat="1">
      <c r="A51" s="561"/>
      <c r="B51" s="561"/>
      <c r="C51" s="561"/>
      <c r="D51" s="562"/>
      <c r="E51" s="562"/>
      <c r="F51" s="562"/>
      <c r="G51" s="562"/>
      <c r="H51" s="563"/>
      <c r="I51" s="563"/>
      <c r="J51" s="564"/>
      <c r="K51" s="565"/>
      <c r="M51" s="485"/>
      <c r="N51" s="485"/>
    </row>
    <row r="52" spans="1:14" s="484" customFormat="1">
      <c r="A52" s="572"/>
      <c r="B52" s="572"/>
      <c r="C52" s="572"/>
      <c r="D52" s="569"/>
      <c r="E52" s="569"/>
      <c r="F52" s="569"/>
      <c r="G52" s="569"/>
      <c r="H52" s="570"/>
      <c r="I52" s="570"/>
      <c r="J52" s="564"/>
      <c r="K52" s="571"/>
      <c r="M52" s="485"/>
      <c r="N52" s="485"/>
    </row>
    <row r="53" spans="1:14" s="484" customFormat="1">
      <c r="A53" s="561"/>
      <c r="B53" s="561"/>
      <c r="C53" s="561"/>
      <c r="D53" s="562"/>
      <c r="E53" s="562"/>
      <c r="F53" s="562"/>
      <c r="G53" s="562"/>
      <c r="H53" s="563"/>
      <c r="I53" s="563"/>
      <c r="J53" s="564"/>
      <c r="K53" s="565"/>
      <c r="M53" s="485"/>
      <c r="N53" s="485"/>
    </row>
    <row r="54" spans="1:14" s="484" customFormat="1">
      <c r="A54" s="561"/>
      <c r="B54" s="561"/>
      <c r="C54" s="561"/>
      <c r="D54" s="562"/>
      <c r="E54" s="562"/>
      <c r="F54" s="562"/>
      <c r="G54" s="562"/>
      <c r="H54" s="563"/>
      <c r="I54" s="563"/>
      <c r="J54" s="564"/>
      <c r="K54" s="565"/>
      <c r="M54" s="485"/>
      <c r="N54" s="485"/>
    </row>
    <row r="55" spans="1:14" s="484" customFormat="1">
      <c r="A55" s="561"/>
      <c r="B55" s="561"/>
      <c r="C55" s="561"/>
      <c r="D55" s="562"/>
      <c r="E55" s="562"/>
      <c r="F55" s="562"/>
      <c r="G55" s="562"/>
      <c r="H55" s="563"/>
      <c r="I55" s="563"/>
      <c r="J55" s="564"/>
      <c r="K55" s="565"/>
      <c r="M55" s="485"/>
      <c r="N55" s="485"/>
    </row>
    <row r="56" spans="1:14" s="484" customFormat="1">
      <c r="A56" s="561"/>
      <c r="B56" s="561"/>
      <c r="C56" s="561"/>
      <c r="D56" s="562"/>
      <c r="E56" s="562"/>
      <c r="F56" s="562"/>
      <c r="G56" s="562"/>
      <c r="H56" s="563"/>
      <c r="I56" s="563"/>
      <c r="J56" s="564"/>
      <c r="K56" s="565"/>
      <c r="M56" s="485"/>
      <c r="N56" s="485"/>
    </row>
    <row r="57" spans="1:14" s="484" customFormat="1">
      <c r="A57" s="561"/>
      <c r="B57" s="561"/>
      <c r="C57" s="561"/>
      <c r="D57" s="562"/>
      <c r="E57" s="562"/>
      <c r="F57" s="562"/>
      <c r="G57" s="562"/>
      <c r="H57" s="563"/>
      <c r="I57" s="563"/>
      <c r="J57" s="564"/>
      <c r="K57" s="565"/>
      <c r="M57" s="485"/>
      <c r="N57" s="485"/>
    </row>
    <row r="58" spans="1:14" s="484" customFormat="1">
      <c r="A58" s="561"/>
      <c r="B58" s="561"/>
      <c r="C58" s="561"/>
      <c r="D58" s="562"/>
      <c r="E58" s="562"/>
      <c r="F58" s="562"/>
      <c r="G58" s="562"/>
      <c r="H58" s="563"/>
      <c r="I58" s="563"/>
      <c r="J58" s="564"/>
      <c r="K58" s="565"/>
      <c r="M58" s="485"/>
      <c r="N58" s="485"/>
    </row>
    <row r="59" spans="1:14" s="484" customFormat="1">
      <c r="A59" s="561"/>
      <c r="B59" s="561"/>
      <c r="C59" s="561"/>
      <c r="D59" s="562"/>
      <c r="E59" s="562"/>
      <c r="F59" s="562"/>
      <c r="G59" s="562"/>
      <c r="H59" s="563"/>
      <c r="I59" s="563"/>
      <c r="J59" s="564"/>
      <c r="K59" s="565"/>
      <c r="M59" s="485"/>
      <c r="N59" s="485"/>
    </row>
    <row r="60" spans="1:14" s="484" customFormat="1">
      <c r="A60" s="561"/>
      <c r="B60" s="561"/>
      <c r="C60" s="561"/>
      <c r="D60" s="562"/>
      <c r="E60" s="562"/>
      <c r="F60" s="562"/>
      <c r="G60" s="562"/>
      <c r="H60" s="563"/>
      <c r="I60" s="563"/>
      <c r="J60" s="564"/>
      <c r="K60" s="565"/>
      <c r="M60" s="485"/>
      <c r="N60" s="485"/>
    </row>
    <row r="61" spans="1:14" s="484" customFormat="1">
      <c r="A61" s="561"/>
      <c r="B61" s="561"/>
      <c r="C61" s="561"/>
      <c r="D61" s="562"/>
      <c r="E61" s="562"/>
      <c r="F61" s="562"/>
      <c r="G61" s="562"/>
      <c r="H61" s="563"/>
      <c r="I61" s="563"/>
      <c r="J61" s="564"/>
      <c r="K61" s="565"/>
      <c r="M61" s="485"/>
      <c r="N61" s="485"/>
    </row>
    <row r="62" spans="1:14" s="484" customFormat="1">
      <c r="A62" s="561"/>
      <c r="B62" s="561"/>
      <c r="C62" s="561"/>
      <c r="D62" s="562"/>
      <c r="E62" s="562"/>
      <c r="F62" s="562"/>
      <c r="G62" s="562"/>
      <c r="H62" s="563"/>
      <c r="I62" s="563"/>
      <c r="J62" s="564"/>
      <c r="K62" s="565"/>
      <c r="M62" s="485"/>
      <c r="N62" s="485"/>
    </row>
    <row r="63" spans="1:14" s="484" customFormat="1">
      <c r="A63" s="572"/>
      <c r="B63" s="572"/>
      <c r="C63" s="572"/>
      <c r="D63" s="569"/>
      <c r="E63" s="569"/>
      <c r="F63" s="569"/>
      <c r="G63" s="569"/>
      <c r="H63" s="570"/>
      <c r="I63" s="570"/>
      <c r="J63" s="564"/>
      <c r="K63" s="571"/>
      <c r="M63" s="485"/>
      <c r="N63" s="485"/>
    </row>
    <row r="64" spans="1:14" s="484" customFormat="1">
      <c r="A64" s="561"/>
      <c r="B64" s="561"/>
      <c r="C64" s="561"/>
      <c r="D64" s="562"/>
      <c r="E64" s="562"/>
      <c r="F64" s="562"/>
      <c r="G64" s="562"/>
      <c r="H64" s="563"/>
      <c r="I64" s="563"/>
      <c r="J64" s="564"/>
      <c r="K64" s="565"/>
      <c r="M64" s="485"/>
      <c r="N64" s="485"/>
    </row>
    <row r="65" spans="1:14" s="484" customFormat="1">
      <c r="A65" s="561"/>
      <c r="B65" s="561"/>
      <c r="C65" s="561"/>
      <c r="D65" s="562"/>
      <c r="E65" s="562"/>
      <c r="F65" s="562"/>
      <c r="G65" s="562"/>
      <c r="H65" s="563"/>
      <c r="I65" s="563"/>
      <c r="J65" s="564"/>
      <c r="K65" s="565"/>
      <c r="M65" s="485"/>
      <c r="N65" s="485"/>
    </row>
    <row r="66" spans="1:14" s="484" customFormat="1">
      <c r="A66" s="573"/>
      <c r="B66" s="573"/>
      <c r="C66" s="573"/>
      <c r="D66" s="574"/>
      <c r="E66" s="574"/>
      <c r="F66" s="574"/>
      <c r="G66" s="574"/>
      <c r="H66" s="563"/>
      <c r="I66" s="563"/>
      <c r="J66" s="564"/>
      <c r="K66" s="565"/>
      <c r="M66" s="485"/>
      <c r="N66" s="485"/>
    </row>
    <row r="67" spans="1:14" s="484" customFormat="1">
      <c r="A67" s="575"/>
      <c r="B67" s="575"/>
      <c r="C67" s="575"/>
      <c r="D67" s="576"/>
      <c r="E67" s="576"/>
      <c r="F67" s="576"/>
      <c r="G67" s="576"/>
      <c r="H67" s="563"/>
      <c r="I67" s="563"/>
      <c r="J67" s="564"/>
      <c r="K67" s="564"/>
      <c r="M67" s="485"/>
      <c r="N67" s="485"/>
    </row>
    <row r="68" spans="1:14" s="484" customFormat="1">
      <c r="A68" s="577"/>
      <c r="B68" s="577"/>
      <c r="C68" s="577"/>
      <c r="D68" s="574"/>
      <c r="E68" s="574"/>
      <c r="F68" s="574"/>
      <c r="G68" s="574"/>
      <c r="H68" s="563"/>
      <c r="I68" s="563"/>
      <c r="J68" s="564"/>
      <c r="K68" s="564"/>
      <c r="M68" s="485"/>
      <c r="N68" s="485"/>
    </row>
    <row r="69" spans="1:14" s="484" customFormat="1">
      <c r="A69" s="577"/>
      <c r="B69" s="577"/>
      <c r="C69" s="577"/>
      <c r="D69" s="578"/>
      <c r="E69" s="578"/>
      <c r="F69" s="578"/>
      <c r="G69" s="578"/>
      <c r="H69" s="563"/>
      <c r="I69" s="563"/>
      <c r="J69" s="564"/>
      <c r="K69" s="564"/>
      <c r="M69" s="485"/>
      <c r="N69" s="485"/>
    </row>
  </sheetData>
  <mergeCells count="11">
    <mergeCell ref="A30:K30"/>
    <mergeCell ref="A25:H25"/>
    <mergeCell ref="A26:I26"/>
    <mergeCell ref="C27:D27"/>
    <mergeCell ref="G27:H27"/>
    <mergeCell ref="A24:I24"/>
    <mergeCell ref="A1:K1"/>
    <mergeCell ref="C5:D5"/>
    <mergeCell ref="A13:I13"/>
    <mergeCell ref="C14:D14"/>
    <mergeCell ref="A23:I23"/>
  </mergeCells>
  <pageMargins left="0.51181102362204722" right="0.51181102362204722" top="1.5487500000000001" bottom="0.78740157480314965" header="0.31496062992125984" footer="0.31496062992125984"/>
  <pageSetup paperSize="9" scale="63" fitToWidth="0" fitToHeight="0" orientation="landscape" r:id="rId1"/>
  <headerFooter>
    <oddHeader>&amp;L&amp;G&amp;C&amp;"Arial,Normal"&amp;12
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E101"/>
  <sheetViews>
    <sheetView view="pageBreakPreview" topLeftCell="A73" zoomScaleNormal="100" zoomScaleSheetLayoutView="100" workbookViewId="0">
      <selection activeCell="E103" sqref="E103"/>
    </sheetView>
  </sheetViews>
  <sheetFormatPr defaultRowHeight="12"/>
  <cols>
    <col min="1" max="1" width="4.42578125" style="161" customWidth="1"/>
    <col min="2" max="2" width="17.5703125" style="161" bestFit="1" customWidth="1"/>
    <col min="3" max="3" width="12.5703125" style="162" bestFit="1" customWidth="1"/>
    <col min="4" max="4" width="34" style="161" bestFit="1" customWidth="1"/>
    <col min="5" max="5" width="12.5703125" style="163" bestFit="1" customWidth="1"/>
    <col min="6" max="16384" width="9.140625" style="161"/>
  </cols>
  <sheetData>
    <row r="1" spans="1:5" s="157" customFormat="1" ht="33" customHeight="1">
      <c r="A1" s="156"/>
      <c r="C1" s="158"/>
      <c r="E1" s="159"/>
    </row>
    <row r="3" spans="1:5">
      <c r="A3" s="160"/>
    </row>
    <row r="4" spans="1:5" s="165" customFormat="1">
      <c r="A4" s="164" t="s">
        <v>420</v>
      </c>
      <c r="B4" s="165" t="s">
        <v>421</v>
      </c>
      <c r="C4" s="166"/>
      <c r="E4" s="167"/>
    </row>
    <row r="5" spans="1:5">
      <c r="A5" s="171"/>
      <c r="B5" s="172" t="s">
        <v>370</v>
      </c>
      <c r="C5" s="173">
        <v>89.9</v>
      </c>
      <c r="D5" s="174" t="s">
        <v>422</v>
      </c>
      <c r="E5" s="825">
        <f>AVERAGE(C5:C7)</f>
        <v>88.266666666666666</v>
      </c>
    </row>
    <row r="6" spans="1:5">
      <c r="A6" s="175"/>
      <c r="B6" s="176" t="s">
        <v>370</v>
      </c>
      <c r="C6" s="177">
        <v>85</v>
      </c>
      <c r="D6" s="178" t="s">
        <v>423</v>
      </c>
      <c r="E6" s="826"/>
    </row>
    <row r="7" spans="1:5">
      <c r="A7" s="179"/>
      <c r="B7" s="180" t="s">
        <v>370</v>
      </c>
      <c r="C7" s="181">
        <v>89.9</v>
      </c>
      <c r="D7" s="182" t="s">
        <v>424</v>
      </c>
      <c r="E7" s="827"/>
    </row>
    <row r="8" spans="1:5" ht="15">
      <c r="A8" s="171"/>
      <c r="B8" s="172" t="s">
        <v>425</v>
      </c>
      <c r="C8" s="173">
        <v>44.7</v>
      </c>
      <c r="D8" s="183" t="s">
        <v>426</v>
      </c>
      <c r="E8" s="825">
        <f>AVERAGE(C8:C10)</f>
        <v>48.46</v>
      </c>
    </row>
    <row r="9" spans="1:5" ht="15">
      <c r="A9" s="184"/>
      <c r="B9" s="176" t="s">
        <v>425</v>
      </c>
      <c r="C9" s="177">
        <v>50.78</v>
      </c>
      <c r="D9" s="185" t="s">
        <v>427</v>
      </c>
      <c r="E9" s="826"/>
    </row>
    <row r="10" spans="1:5" ht="15">
      <c r="A10" s="179"/>
      <c r="B10" s="180" t="s">
        <v>425</v>
      </c>
      <c r="C10" s="181">
        <v>49.9</v>
      </c>
      <c r="D10" s="186" t="s">
        <v>428</v>
      </c>
      <c r="E10" s="827"/>
    </row>
    <row r="11" spans="1:5" ht="15">
      <c r="A11" s="171"/>
      <c r="B11" s="172" t="s">
        <v>429</v>
      </c>
      <c r="C11" s="173">
        <v>13</v>
      </c>
      <c r="D11" s="183" t="s">
        <v>430</v>
      </c>
      <c r="E11" s="825">
        <f>AVERAGE(C11:C13)</f>
        <v>18.599999999999998</v>
      </c>
    </row>
    <row r="12" spans="1:5" ht="15">
      <c r="A12" s="175"/>
      <c r="B12" s="176" t="s">
        <v>429</v>
      </c>
      <c r="C12" s="177">
        <v>17.899999999999999</v>
      </c>
      <c r="D12" s="185" t="s">
        <v>431</v>
      </c>
      <c r="E12" s="826"/>
    </row>
    <row r="13" spans="1:5" ht="15">
      <c r="A13" s="179"/>
      <c r="B13" s="180" t="s">
        <v>429</v>
      </c>
      <c r="C13" s="181">
        <v>24.9</v>
      </c>
      <c r="D13" s="186" t="s">
        <v>432</v>
      </c>
      <c r="E13" s="827"/>
    </row>
    <row r="14" spans="1:5" ht="15">
      <c r="A14" s="171"/>
      <c r="B14" s="172" t="s">
        <v>433</v>
      </c>
      <c r="C14" s="173">
        <v>17.89</v>
      </c>
      <c r="D14" s="183" t="s">
        <v>430</v>
      </c>
      <c r="E14" s="825">
        <f>AVERAGE(C14:C16)</f>
        <v>15.846666666666669</v>
      </c>
    </row>
    <row r="15" spans="1:5" ht="15">
      <c r="A15" s="175"/>
      <c r="B15" s="176" t="s">
        <v>433</v>
      </c>
      <c r="C15" s="177">
        <v>13.35</v>
      </c>
      <c r="D15" s="185" t="s">
        <v>434</v>
      </c>
      <c r="E15" s="826"/>
    </row>
    <row r="16" spans="1:5" ht="15">
      <c r="A16" s="179"/>
      <c r="B16" s="180" t="s">
        <v>433</v>
      </c>
      <c r="C16" s="181">
        <v>16.3</v>
      </c>
      <c r="D16" s="186" t="s">
        <v>426</v>
      </c>
      <c r="E16" s="827"/>
    </row>
    <row r="17" spans="1:5" ht="14.25" customHeight="1">
      <c r="A17" s="171"/>
      <c r="B17" s="172" t="s">
        <v>773</v>
      </c>
      <c r="C17" s="173">
        <v>4.28</v>
      </c>
      <c r="D17" s="183" t="s">
        <v>434</v>
      </c>
      <c r="E17" s="825">
        <f>AVERAGE(C17:C19)</f>
        <v>4.4566666666666661</v>
      </c>
    </row>
    <row r="18" spans="1:5" ht="14.25" customHeight="1">
      <c r="A18" s="175"/>
      <c r="B18" s="176" t="s">
        <v>774</v>
      </c>
      <c r="C18" s="177">
        <v>4.0999999999999996</v>
      </c>
      <c r="D18" s="185" t="s">
        <v>430</v>
      </c>
      <c r="E18" s="826"/>
    </row>
    <row r="19" spans="1:5" ht="14.25" customHeight="1">
      <c r="A19" s="175"/>
      <c r="B19" s="176" t="s">
        <v>774</v>
      </c>
      <c r="C19" s="177">
        <v>4.99</v>
      </c>
      <c r="D19" s="185" t="s">
        <v>431</v>
      </c>
      <c r="E19" s="827"/>
    </row>
    <row r="20" spans="1:5" ht="14.25" customHeight="1">
      <c r="A20" s="171"/>
      <c r="B20" s="172" t="s">
        <v>435</v>
      </c>
      <c r="C20" s="173">
        <v>12.3</v>
      </c>
      <c r="D20" s="183" t="s">
        <v>426</v>
      </c>
      <c r="E20" s="825">
        <f>AVERAGE(C20:C22)</f>
        <v>12.716666666666667</v>
      </c>
    </row>
    <row r="21" spans="1:5" ht="14.25" customHeight="1">
      <c r="A21" s="175"/>
      <c r="B21" s="176" t="s">
        <v>435</v>
      </c>
      <c r="C21" s="177">
        <v>11.79</v>
      </c>
      <c r="D21" s="185" t="s">
        <v>430</v>
      </c>
      <c r="E21" s="826"/>
    </row>
    <row r="22" spans="1:5" ht="14.25" customHeight="1">
      <c r="A22" s="179"/>
      <c r="B22" s="180" t="s">
        <v>435</v>
      </c>
      <c r="C22" s="181">
        <v>14.06</v>
      </c>
      <c r="D22" s="186" t="s">
        <v>436</v>
      </c>
      <c r="E22" s="827"/>
    </row>
    <row r="23" spans="1:5" ht="14.25" customHeight="1">
      <c r="A23" s="171"/>
      <c r="B23" s="172" t="s">
        <v>371</v>
      </c>
      <c r="C23" s="173">
        <v>14.95</v>
      </c>
      <c r="D23" s="183" t="s">
        <v>437</v>
      </c>
      <c r="E23" s="825">
        <f>AVERAGE(C23:C25)</f>
        <v>14.950000000000001</v>
      </c>
    </row>
    <row r="24" spans="1:5" ht="14.25" customHeight="1">
      <c r="A24" s="175"/>
      <c r="B24" s="176" t="s">
        <v>371</v>
      </c>
      <c r="C24" s="177">
        <v>14.9</v>
      </c>
      <c r="D24" s="185" t="s">
        <v>438</v>
      </c>
      <c r="E24" s="826"/>
    </row>
    <row r="25" spans="1:5" ht="14.25" customHeight="1">
      <c r="A25" s="179"/>
      <c r="B25" s="180" t="s">
        <v>371</v>
      </c>
      <c r="C25" s="181">
        <v>15</v>
      </c>
      <c r="D25" s="182" t="s">
        <v>423</v>
      </c>
      <c r="E25" s="827"/>
    </row>
    <row r="26" spans="1:5" ht="14.25" customHeight="1">
      <c r="A26" s="171"/>
      <c r="B26" s="172" t="s">
        <v>747</v>
      </c>
      <c r="C26" s="173">
        <v>29</v>
      </c>
      <c r="D26" s="183" t="s">
        <v>427</v>
      </c>
      <c r="E26" s="825">
        <f>AVERAGE(C26:C28)</f>
        <v>27.599999999999998</v>
      </c>
    </row>
    <row r="27" spans="1:5" ht="14.25" customHeight="1">
      <c r="A27" s="175"/>
      <c r="B27" s="176" t="s">
        <v>747</v>
      </c>
      <c r="C27" s="177">
        <v>25.9</v>
      </c>
      <c r="D27" s="185" t="s">
        <v>436</v>
      </c>
      <c r="E27" s="826"/>
    </row>
    <row r="28" spans="1:5" ht="14.25" customHeight="1">
      <c r="A28" s="179"/>
      <c r="B28" s="180" t="s">
        <v>747</v>
      </c>
      <c r="C28" s="181">
        <v>27.9</v>
      </c>
      <c r="D28" s="186" t="s">
        <v>431</v>
      </c>
      <c r="E28" s="827"/>
    </row>
    <row r="29" spans="1:5" ht="15">
      <c r="A29" s="171"/>
      <c r="B29" s="172" t="s">
        <v>10</v>
      </c>
      <c r="C29" s="173">
        <v>6.8</v>
      </c>
      <c r="D29" s="183" t="s">
        <v>426</v>
      </c>
      <c r="E29" s="825">
        <f>AVERAGE(C29:C31)</f>
        <v>6.5333333333333341</v>
      </c>
    </row>
    <row r="30" spans="1:5" s="157" customFormat="1" ht="15">
      <c r="A30" s="175"/>
      <c r="B30" s="176" t="s">
        <v>10</v>
      </c>
      <c r="C30" s="177">
        <v>6.9</v>
      </c>
      <c r="D30" s="185" t="s">
        <v>436</v>
      </c>
      <c r="E30" s="826"/>
    </row>
    <row r="31" spans="1:5" ht="15">
      <c r="A31" s="179"/>
      <c r="B31" s="180" t="s">
        <v>10</v>
      </c>
      <c r="C31" s="181">
        <v>5.9</v>
      </c>
      <c r="D31" s="186" t="s">
        <v>431</v>
      </c>
      <c r="E31" s="827"/>
    </row>
    <row r="32" spans="1:5" ht="15">
      <c r="A32" s="171"/>
      <c r="B32" s="172" t="s">
        <v>769</v>
      </c>
      <c r="C32" s="173">
        <v>19.3</v>
      </c>
      <c r="D32" s="183" t="s">
        <v>426</v>
      </c>
      <c r="E32" s="825">
        <f>AVERAGE(C32:C34)</f>
        <v>31.27</v>
      </c>
    </row>
    <row r="33" spans="1:5" ht="15">
      <c r="A33" s="175"/>
      <c r="B33" s="176" t="s">
        <v>769</v>
      </c>
      <c r="C33" s="177">
        <v>54.34</v>
      </c>
      <c r="D33" s="185" t="s">
        <v>775</v>
      </c>
      <c r="E33" s="826"/>
    </row>
    <row r="34" spans="1:5" ht="17.25" customHeight="1">
      <c r="A34" s="179"/>
      <c r="B34" s="180" t="s">
        <v>769</v>
      </c>
      <c r="C34" s="181">
        <v>20.170000000000002</v>
      </c>
      <c r="D34" s="186" t="s">
        <v>442</v>
      </c>
      <c r="E34" s="827"/>
    </row>
    <row r="35" spans="1:5" ht="16.5" customHeight="1">
      <c r="A35" s="171"/>
      <c r="B35" s="172" t="s">
        <v>770</v>
      </c>
      <c r="C35" s="173">
        <v>35.9</v>
      </c>
      <c r="D35" s="183" t="s">
        <v>427</v>
      </c>
      <c r="E35" s="825">
        <f>AVERAGE(C35:C37)</f>
        <v>33.013333333333328</v>
      </c>
    </row>
    <row r="36" spans="1:5" ht="15">
      <c r="A36" s="175"/>
      <c r="B36" s="176" t="s">
        <v>770</v>
      </c>
      <c r="C36" s="177">
        <v>42.8</v>
      </c>
      <c r="D36" s="185" t="s">
        <v>426</v>
      </c>
      <c r="E36" s="826"/>
    </row>
    <row r="37" spans="1:5" ht="15">
      <c r="A37" s="179"/>
      <c r="B37" s="180" t="s">
        <v>770</v>
      </c>
      <c r="C37" s="181">
        <v>20.34</v>
      </c>
      <c r="D37" s="186" t="s">
        <v>442</v>
      </c>
      <c r="E37" s="827"/>
    </row>
    <row r="38" spans="1:5" ht="15">
      <c r="A38" s="171"/>
      <c r="B38" s="172" t="s">
        <v>771</v>
      </c>
      <c r="C38" s="173">
        <v>2.9</v>
      </c>
      <c r="D38" s="183" t="s">
        <v>436</v>
      </c>
      <c r="E38" s="825">
        <f>AVERAGE(C38:C40)</f>
        <v>2.9466666666666668</v>
      </c>
    </row>
    <row r="39" spans="1:5" ht="15">
      <c r="A39" s="175"/>
      <c r="B39" s="176" t="s">
        <v>771</v>
      </c>
      <c r="C39" s="177">
        <v>2.79</v>
      </c>
      <c r="D39" s="185" t="s">
        <v>431</v>
      </c>
      <c r="E39" s="826"/>
    </row>
    <row r="40" spans="1:5" ht="15">
      <c r="A40" s="179"/>
      <c r="B40" s="180" t="s">
        <v>771</v>
      </c>
      <c r="C40" s="181">
        <v>3.15</v>
      </c>
      <c r="D40" s="186" t="s">
        <v>430</v>
      </c>
      <c r="E40" s="827"/>
    </row>
    <row r="41" spans="1:5" ht="15">
      <c r="A41" s="171"/>
      <c r="B41" s="172" t="s">
        <v>772</v>
      </c>
      <c r="C41" s="173">
        <v>87.9</v>
      </c>
      <c r="D41" s="183" t="s">
        <v>427</v>
      </c>
      <c r="E41" s="825">
        <f>AVERAGE(C41:C43)</f>
        <v>83.526666666666657</v>
      </c>
    </row>
    <row r="42" spans="1:5" ht="15">
      <c r="A42" s="175"/>
      <c r="B42" s="176" t="s">
        <v>772</v>
      </c>
      <c r="C42" s="177">
        <v>78.3</v>
      </c>
      <c r="D42" s="185" t="s">
        <v>431</v>
      </c>
      <c r="E42" s="826"/>
    </row>
    <row r="43" spans="1:5" ht="15">
      <c r="A43" s="179"/>
      <c r="B43" s="180" t="s">
        <v>772</v>
      </c>
      <c r="C43" s="181">
        <v>84.38</v>
      </c>
      <c r="D43" s="186" t="s">
        <v>776</v>
      </c>
      <c r="E43" s="827"/>
    </row>
    <row r="44" spans="1:5" ht="15">
      <c r="A44" s="171"/>
      <c r="B44" s="172"/>
      <c r="C44" s="173"/>
      <c r="D44" s="183"/>
      <c r="E44" s="825" t="e">
        <f>AVERAGE(C44:C46)</f>
        <v>#DIV/0!</v>
      </c>
    </row>
    <row r="45" spans="1:5" ht="15">
      <c r="A45" s="175"/>
      <c r="B45" s="176"/>
      <c r="C45" s="177"/>
      <c r="D45" s="185"/>
      <c r="E45" s="826"/>
    </row>
    <row r="46" spans="1:5" ht="15">
      <c r="A46" s="179"/>
      <c r="B46" s="180"/>
      <c r="C46" s="181"/>
      <c r="D46" s="186"/>
      <c r="E46" s="827"/>
    </row>
    <row r="47" spans="1:5" s="168" customFormat="1" ht="25.5" customHeight="1">
      <c r="C47" s="162"/>
      <c r="E47" s="169"/>
    </row>
    <row r="48" spans="1:5">
      <c r="A48" s="164" t="s">
        <v>439</v>
      </c>
      <c r="B48" s="165" t="s">
        <v>440</v>
      </c>
      <c r="C48" s="166"/>
      <c r="D48" s="165"/>
      <c r="E48" s="167"/>
    </row>
    <row r="50" spans="1:5" ht="15">
      <c r="A50" s="171"/>
      <c r="B50" s="172" t="s">
        <v>441</v>
      </c>
      <c r="C50" s="173">
        <v>20.350000000000001</v>
      </c>
      <c r="D50" s="183" t="s">
        <v>442</v>
      </c>
      <c r="E50" s="825">
        <f>AVERAGE(C50:C52)</f>
        <v>16.613333333333333</v>
      </c>
    </row>
    <row r="51" spans="1:5" ht="15">
      <c r="A51" s="175"/>
      <c r="B51" s="176" t="s">
        <v>441</v>
      </c>
      <c r="C51" s="177">
        <v>14.99</v>
      </c>
      <c r="D51" s="185" t="s">
        <v>427</v>
      </c>
      <c r="E51" s="826"/>
    </row>
    <row r="52" spans="1:5" ht="15">
      <c r="A52" s="179"/>
      <c r="B52" s="180" t="s">
        <v>441</v>
      </c>
      <c r="C52" s="181">
        <v>14.5</v>
      </c>
      <c r="D52" s="186" t="s">
        <v>443</v>
      </c>
      <c r="E52" s="827"/>
    </row>
    <row r="53" spans="1:5" ht="15">
      <c r="A53" s="171"/>
      <c r="B53" s="172" t="s">
        <v>444</v>
      </c>
      <c r="C53" s="173">
        <v>34.92</v>
      </c>
      <c r="D53" s="183" t="s">
        <v>443</v>
      </c>
      <c r="E53" s="825">
        <f>AVERAGE(C53:C55)</f>
        <v>36.24</v>
      </c>
    </row>
    <row r="54" spans="1:5" ht="15">
      <c r="A54" s="175"/>
      <c r="B54" s="176" t="s">
        <v>444</v>
      </c>
      <c r="C54" s="177">
        <v>39.9</v>
      </c>
      <c r="D54" s="185" t="s">
        <v>432</v>
      </c>
      <c r="E54" s="826"/>
    </row>
    <row r="55" spans="1:5" ht="15">
      <c r="A55" s="179"/>
      <c r="B55" s="180" t="s">
        <v>444</v>
      </c>
      <c r="C55" s="181">
        <v>33.9</v>
      </c>
      <c r="D55" s="186" t="s">
        <v>427</v>
      </c>
      <c r="E55" s="827"/>
    </row>
    <row r="56" spans="1:5" ht="15">
      <c r="A56" s="171"/>
      <c r="B56" s="172" t="s">
        <v>395</v>
      </c>
      <c r="C56" s="173">
        <v>32.9</v>
      </c>
      <c r="D56" s="183" t="s">
        <v>436</v>
      </c>
      <c r="E56" s="825">
        <f>AVERAGE(C56:C58)</f>
        <v>33.496666666666663</v>
      </c>
    </row>
    <row r="57" spans="1:5" ht="15">
      <c r="A57" s="175"/>
      <c r="B57" s="176" t="s">
        <v>395</v>
      </c>
      <c r="C57" s="177">
        <v>31.59</v>
      </c>
      <c r="D57" s="185" t="s">
        <v>445</v>
      </c>
      <c r="E57" s="826"/>
    </row>
    <row r="58" spans="1:5" ht="15">
      <c r="A58" s="179"/>
      <c r="B58" s="180" t="s">
        <v>395</v>
      </c>
      <c r="C58" s="181">
        <v>36</v>
      </c>
      <c r="D58" s="186" t="s">
        <v>443</v>
      </c>
      <c r="E58" s="827"/>
    </row>
    <row r="59" spans="1:5" ht="15">
      <c r="A59" s="171"/>
      <c r="B59" s="172" t="s">
        <v>764</v>
      </c>
      <c r="C59" s="173">
        <v>199.99</v>
      </c>
      <c r="D59" s="183" t="s">
        <v>427</v>
      </c>
      <c r="E59" s="825">
        <f>AVERAGE(C59:C61)</f>
        <v>250.18666666666664</v>
      </c>
    </row>
    <row r="60" spans="1:5" ht="15">
      <c r="A60" s="175"/>
      <c r="B60" s="176" t="s">
        <v>764</v>
      </c>
      <c r="C60" s="177">
        <v>202.9</v>
      </c>
      <c r="D60" s="185" t="s">
        <v>434</v>
      </c>
      <c r="E60" s="826"/>
    </row>
    <row r="61" spans="1:5" ht="15">
      <c r="A61" s="179"/>
      <c r="B61" s="180" t="s">
        <v>764</v>
      </c>
      <c r="C61" s="181">
        <v>347.67</v>
      </c>
      <c r="D61" s="186" t="s">
        <v>765</v>
      </c>
      <c r="E61" s="827"/>
    </row>
    <row r="62" spans="1:5" ht="15">
      <c r="A62" s="171"/>
      <c r="B62" s="172" t="s">
        <v>766</v>
      </c>
      <c r="C62" s="173">
        <v>53.33</v>
      </c>
      <c r="D62" s="183" t="s">
        <v>427</v>
      </c>
      <c r="E62" s="825">
        <f>AVERAGE(C62:C64)</f>
        <v>57.086666666666666</v>
      </c>
    </row>
    <row r="63" spans="1:5" ht="15">
      <c r="A63" s="175"/>
      <c r="B63" s="176" t="s">
        <v>766</v>
      </c>
      <c r="C63" s="177">
        <v>44.42</v>
      </c>
      <c r="D63" s="185" t="s">
        <v>434</v>
      </c>
      <c r="E63" s="826"/>
    </row>
    <row r="64" spans="1:5" ht="15">
      <c r="A64" s="179"/>
      <c r="B64" s="180" t="s">
        <v>766</v>
      </c>
      <c r="C64" s="181">
        <v>73.510000000000005</v>
      </c>
      <c r="D64" s="186" t="s">
        <v>767</v>
      </c>
      <c r="E64" s="827"/>
    </row>
    <row r="65" spans="1:5" ht="15">
      <c r="A65" s="171"/>
      <c r="B65" s="172" t="s">
        <v>12</v>
      </c>
      <c r="C65" s="173">
        <v>29.43</v>
      </c>
      <c r="D65" s="183" t="s">
        <v>777</v>
      </c>
      <c r="E65" s="825">
        <f>AVERAGE(C65:C67)</f>
        <v>25.409999999999997</v>
      </c>
    </row>
    <row r="66" spans="1:5" ht="15">
      <c r="A66" s="175"/>
      <c r="B66" s="176" t="s">
        <v>12</v>
      </c>
      <c r="C66" s="177">
        <v>22.9</v>
      </c>
      <c r="D66" s="185" t="s">
        <v>431</v>
      </c>
      <c r="E66" s="826"/>
    </row>
    <row r="67" spans="1:5" ht="15">
      <c r="A67" s="179"/>
      <c r="B67" s="180" t="s">
        <v>12</v>
      </c>
      <c r="C67" s="181">
        <v>23.9</v>
      </c>
      <c r="D67" s="186" t="s">
        <v>443</v>
      </c>
      <c r="E67" s="827"/>
    </row>
    <row r="68" spans="1:5" ht="15">
      <c r="A68" s="171"/>
      <c r="B68" s="172" t="s">
        <v>489</v>
      </c>
      <c r="C68" s="173">
        <v>460</v>
      </c>
      <c r="D68" s="183" t="s">
        <v>490</v>
      </c>
      <c r="E68" s="825">
        <f>TRUNC(AVERAGE(C68:C70),2)</f>
        <v>444.66</v>
      </c>
    </row>
    <row r="69" spans="1:5" ht="15">
      <c r="A69" s="175"/>
      <c r="B69" s="176" t="s">
        <v>489</v>
      </c>
      <c r="C69" s="177">
        <v>399</v>
      </c>
      <c r="D69" s="185" t="s">
        <v>491</v>
      </c>
      <c r="E69" s="826"/>
    </row>
    <row r="70" spans="1:5" ht="15">
      <c r="A70" s="179"/>
      <c r="B70" s="180" t="s">
        <v>489</v>
      </c>
      <c r="C70" s="181">
        <v>475</v>
      </c>
      <c r="D70" s="186" t="s">
        <v>492</v>
      </c>
      <c r="E70" s="827"/>
    </row>
    <row r="71" spans="1:5" ht="15">
      <c r="A71" s="171"/>
      <c r="B71" s="172" t="s">
        <v>784</v>
      </c>
      <c r="C71" s="173">
        <v>22.9</v>
      </c>
      <c r="D71" s="183" t="s">
        <v>431</v>
      </c>
      <c r="E71" s="825">
        <f>TRUNC(AVERAGE(C71:C73),2)</f>
        <v>29.89</v>
      </c>
    </row>
    <row r="72" spans="1:5" ht="15">
      <c r="A72" s="175"/>
      <c r="B72" s="176" t="s">
        <v>784</v>
      </c>
      <c r="C72" s="177">
        <v>36.4</v>
      </c>
      <c r="D72" s="185" t="s">
        <v>788</v>
      </c>
      <c r="E72" s="826"/>
    </row>
    <row r="73" spans="1:5" ht="15">
      <c r="A73" s="179"/>
      <c r="B73" s="180" t="s">
        <v>784</v>
      </c>
      <c r="C73" s="181">
        <v>30.38</v>
      </c>
      <c r="D73" s="599" t="s">
        <v>777</v>
      </c>
      <c r="E73" s="827"/>
    </row>
    <row r="74" spans="1:5" ht="15">
      <c r="A74" s="171"/>
      <c r="B74" s="172" t="s">
        <v>786</v>
      </c>
      <c r="C74" s="173">
        <f>TRUNC(10.95/20*7,2)</f>
        <v>3.83</v>
      </c>
      <c r="D74" s="183" t="s">
        <v>785</v>
      </c>
      <c r="E74" s="825">
        <f>TRUNC(AVERAGE(C74:C76),2)</f>
        <v>3.71</v>
      </c>
    </row>
    <row r="75" spans="1:5" ht="15">
      <c r="A75" s="175"/>
      <c r="B75" s="176" t="s">
        <v>786</v>
      </c>
      <c r="C75" s="177">
        <f>TRUNC(7.04/20*7,2)</f>
        <v>2.46</v>
      </c>
      <c r="D75" s="185" t="s">
        <v>787</v>
      </c>
      <c r="E75" s="826"/>
    </row>
    <row r="76" spans="1:5" ht="15">
      <c r="A76" s="179"/>
      <c r="B76" s="180" t="s">
        <v>786</v>
      </c>
      <c r="C76" s="181">
        <f>TRUNC(13.9/20*7,2)</f>
        <v>4.8600000000000003</v>
      </c>
      <c r="D76" s="186" t="s">
        <v>432</v>
      </c>
      <c r="E76" s="827"/>
    </row>
    <row r="77" spans="1:5" ht="15">
      <c r="A77" s="171"/>
      <c r="B77" s="172" t="s">
        <v>789</v>
      </c>
      <c r="C77" s="173">
        <v>11.19</v>
      </c>
      <c r="D77" s="183" t="s">
        <v>443</v>
      </c>
      <c r="E77" s="825">
        <f>TRUNC(AVERAGE(C77:C79),2)</f>
        <v>12.81</v>
      </c>
    </row>
    <row r="78" spans="1:5" ht="15">
      <c r="A78" s="175"/>
      <c r="B78" s="176" t="s">
        <v>789</v>
      </c>
      <c r="C78" s="177">
        <v>15.46</v>
      </c>
      <c r="D78" s="185" t="s">
        <v>790</v>
      </c>
      <c r="E78" s="826"/>
    </row>
    <row r="79" spans="1:5" ht="15">
      <c r="A79" s="179"/>
      <c r="B79" s="180" t="s">
        <v>789</v>
      </c>
      <c r="C79" s="181">
        <v>11.8</v>
      </c>
      <c r="D79" s="186" t="s">
        <v>427</v>
      </c>
      <c r="E79" s="827"/>
    </row>
    <row r="81" spans="1:5">
      <c r="A81" s="170"/>
    </row>
    <row r="83" spans="1:5">
      <c r="A83" s="164" t="s">
        <v>778</v>
      </c>
      <c r="B83" s="165" t="s">
        <v>22</v>
      </c>
      <c r="C83" s="166"/>
      <c r="D83" s="165"/>
      <c r="E83" s="167"/>
    </row>
    <row r="85" spans="1:5" ht="15">
      <c r="A85" s="171"/>
      <c r="B85" s="172" t="s">
        <v>779</v>
      </c>
      <c r="C85" s="173">
        <v>99800</v>
      </c>
      <c r="D85" s="183" t="s">
        <v>780</v>
      </c>
      <c r="E85" s="825">
        <f>TRUNC(AVERAGE(C85:C86),2)</f>
        <v>97350</v>
      </c>
    </row>
    <row r="86" spans="1:5" ht="15">
      <c r="A86" s="179"/>
      <c r="B86" s="596" t="s">
        <v>779</v>
      </c>
      <c r="C86" s="597">
        <v>94900</v>
      </c>
      <c r="D86" s="598" t="s">
        <v>781</v>
      </c>
      <c r="E86" s="828"/>
    </row>
    <row r="87" spans="1:5" ht="15">
      <c r="A87" s="171"/>
      <c r="B87" s="172" t="s">
        <v>782</v>
      </c>
      <c r="C87" s="173">
        <v>115000</v>
      </c>
      <c r="D87" s="183" t="s">
        <v>783</v>
      </c>
      <c r="E87" s="825">
        <f>TRUNC(AVERAGE(C87:C88),2)</f>
        <v>100000</v>
      </c>
    </row>
    <row r="88" spans="1:5" ht="15">
      <c r="A88" s="179"/>
      <c r="B88" s="596" t="s">
        <v>782</v>
      </c>
      <c r="C88" s="597">
        <v>85000</v>
      </c>
      <c r="D88" s="598" t="s">
        <v>783</v>
      </c>
      <c r="E88" s="828"/>
    </row>
    <row r="94" spans="1:5">
      <c r="A94" s="170"/>
    </row>
    <row r="101" spans="1:1">
      <c r="A101" s="170"/>
    </row>
  </sheetData>
  <mergeCells count="26">
    <mergeCell ref="E71:E73"/>
    <mergeCell ref="E85:E86"/>
    <mergeCell ref="E87:E88"/>
    <mergeCell ref="E74:E76"/>
    <mergeCell ref="E77:E79"/>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56:E58"/>
    <mergeCell ref="E59:E61"/>
    <mergeCell ref="E62:E64"/>
    <mergeCell ref="E65:E67"/>
    <mergeCell ref="E68:E70"/>
  </mergeCells>
  <hyperlinks>
    <hyperlink ref="D5" r:id="rId1"/>
    <hyperlink ref="D6" r:id="rId2"/>
    <hyperlink ref="D7" r:id="rId3"/>
    <hyperlink ref="D8" r:id="rId4"/>
    <hyperlink ref="D9" r:id="rId5"/>
    <hyperlink ref="D10" r:id="rId6"/>
    <hyperlink ref="D11" r:id="rId7"/>
    <hyperlink ref="D12" r:id="rId8"/>
    <hyperlink ref="D13" r:id="rId9"/>
    <hyperlink ref="D14" r:id="rId10"/>
    <hyperlink ref="D15" r:id="rId11"/>
    <hyperlink ref="D16" r:id="rId12"/>
    <hyperlink ref="D20" r:id="rId13"/>
    <hyperlink ref="D21" r:id="rId14"/>
    <hyperlink ref="D22" r:id="rId15"/>
    <hyperlink ref="D23" r:id="rId16"/>
    <hyperlink ref="D24" r:id="rId17"/>
    <hyperlink ref="D25" r:id="rId18"/>
    <hyperlink ref="D50" r:id="rId19"/>
    <hyperlink ref="D51" r:id="rId20"/>
    <hyperlink ref="D52" r:id="rId21"/>
    <hyperlink ref="D53" r:id="rId22"/>
    <hyperlink ref="D54" r:id="rId23"/>
    <hyperlink ref="D55" r:id="rId24"/>
    <hyperlink ref="D56" r:id="rId25"/>
    <hyperlink ref="D57" r:id="rId26"/>
    <hyperlink ref="D58" r:id="rId27"/>
    <hyperlink ref="D68" r:id="rId28"/>
    <hyperlink ref="D69" r:id="rId29"/>
    <hyperlink ref="D70" r:id="rId30"/>
    <hyperlink ref="D26" r:id="rId31"/>
    <hyperlink ref="D27" r:id="rId32"/>
    <hyperlink ref="D29" r:id="rId33"/>
    <hyperlink ref="D28" r:id="rId34"/>
    <hyperlink ref="D30" r:id="rId35"/>
    <hyperlink ref="D31" r:id="rId36"/>
    <hyperlink ref="D59" r:id="rId37"/>
    <hyperlink ref="D60" r:id="rId38"/>
    <hyperlink ref="D61" r:id="rId39"/>
    <hyperlink ref="D62" r:id="rId40"/>
    <hyperlink ref="D63" r:id="rId41"/>
    <hyperlink ref="D64" r:id="rId42"/>
    <hyperlink ref="D17" r:id="rId43"/>
    <hyperlink ref="D18" r:id="rId44"/>
    <hyperlink ref="D19" r:id="rId45"/>
    <hyperlink ref="D32" r:id="rId46"/>
    <hyperlink ref="D33" r:id="rId47"/>
    <hyperlink ref="D34" r:id="rId48"/>
    <hyperlink ref="D35" r:id="rId49"/>
    <hyperlink ref="D36" r:id="rId50"/>
    <hyperlink ref="D37" r:id="rId51"/>
    <hyperlink ref="D38" r:id="rId52"/>
    <hyperlink ref="D39" r:id="rId53"/>
    <hyperlink ref="D40" r:id="rId54"/>
    <hyperlink ref="D41" r:id="rId55"/>
    <hyperlink ref="D42" r:id="rId56"/>
    <hyperlink ref="D43" r:id="rId57"/>
    <hyperlink ref="D65" r:id="rId58"/>
    <hyperlink ref="D66" r:id="rId59"/>
    <hyperlink ref="D67" r:id="rId60"/>
    <hyperlink ref="D74" r:id="rId61"/>
    <hyperlink ref="D75" r:id="rId62"/>
    <hyperlink ref="D76" r:id="rId63"/>
    <hyperlink ref="D71" r:id="rId64"/>
    <hyperlink ref="D72" r:id="rId65"/>
    <hyperlink ref="D73" r:id="rId66"/>
    <hyperlink ref="D77" r:id="rId67"/>
    <hyperlink ref="D78" r:id="rId68"/>
    <hyperlink ref="D79" r:id="rId69"/>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zoomScaleSheetLayoutView="100" workbookViewId="0">
      <selection activeCell="C13" sqref="C13"/>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04" customWidth="1"/>
    <col min="8" max="8" width="16.5703125" style="604"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91" t="s">
        <v>800</v>
      </c>
      <c r="B2" s="692"/>
      <c r="C2" s="692"/>
      <c r="D2" s="692"/>
      <c r="E2" s="692"/>
      <c r="F2" s="692"/>
      <c r="G2" s="692"/>
      <c r="H2" s="693"/>
    </row>
    <row r="3" spans="1:13" ht="39" customHeight="1">
      <c r="A3" s="694" t="s">
        <v>791</v>
      </c>
      <c r="B3" s="695"/>
      <c r="C3" s="695"/>
      <c r="D3" s="696" t="s">
        <v>868</v>
      </c>
      <c r="E3" s="697"/>
      <c r="F3" s="697"/>
      <c r="G3" s="697"/>
      <c r="H3" s="698"/>
      <c r="J3" s="9"/>
      <c r="K3" s="9"/>
      <c r="L3" s="9"/>
      <c r="M3" s="9"/>
    </row>
    <row r="4" spans="1:13" s="600" customFormat="1" ht="25.5">
      <c r="A4" s="605" t="s">
        <v>0</v>
      </c>
      <c r="B4" s="606" t="s">
        <v>5</v>
      </c>
      <c r="C4" s="606" t="s">
        <v>1</v>
      </c>
      <c r="D4" s="606" t="s">
        <v>8</v>
      </c>
      <c r="E4" s="607" t="s">
        <v>2</v>
      </c>
      <c r="F4" s="606" t="s">
        <v>792</v>
      </c>
      <c r="G4" s="608" t="s">
        <v>794</v>
      </c>
      <c r="H4" s="609" t="s">
        <v>795</v>
      </c>
      <c r="J4" s="7"/>
      <c r="K4" s="7"/>
      <c r="L4" s="7"/>
      <c r="M4" s="7"/>
    </row>
    <row r="5" spans="1:13">
      <c r="A5" s="51">
        <v>1</v>
      </c>
      <c r="B5" s="610" t="s">
        <v>793</v>
      </c>
      <c r="C5" s="611" t="s">
        <v>796</v>
      </c>
      <c r="D5" s="47" t="s">
        <v>73</v>
      </c>
      <c r="E5" s="612">
        <f>'COMPOSIC VARRICAO MANUAL'!F27</f>
        <v>893.34</v>
      </c>
      <c r="F5" s="47">
        <f>'COMPOSIC VARRICAO MANUAL'!I27</f>
        <v>139.88</v>
      </c>
      <c r="G5" s="613">
        <f>H5/12</f>
        <v>124968.19333333331</v>
      </c>
      <c r="H5" s="617">
        <f>'COMPOSIC VARRICAO MANUAL'!K27</f>
        <v>1499618.3199999998</v>
      </c>
      <c r="J5" s="664"/>
    </row>
    <row r="6" spans="1:13">
      <c r="A6" s="699" t="s">
        <v>797</v>
      </c>
      <c r="B6" s="700"/>
      <c r="C6" s="700"/>
      <c r="D6" s="700"/>
      <c r="E6" s="700"/>
      <c r="F6" s="700"/>
      <c r="G6" s="614">
        <f>SUM(G5:G5)</f>
        <v>124968.19333333331</v>
      </c>
      <c r="H6" s="618">
        <f>SUM(H5:H5)</f>
        <v>1499618.3199999998</v>
      </c>
    </row>
    <row r="7" spans="1:13">
      <c r="A7" s="425"/>
      <c r="B7" s="424"/>
      <c r="C7" s="9"/>
      <c r="D7" s="422"/>
      <c r="E7" s="4"/>
      <c r="F7" s="422"/>
      <c r="G7" s="601"/>
      <c r="H7" s="602"/>
    </row>
    <row r="8" spans="1:13">
      <c r="A8" s="423"/>
      <c r="B8" s="424"/>
      <c r="C8" s="9"/>
      <c r="D8" s="422"/>
      <c r="E8" s="4"/>
      <c r="F8" s="422"/>
      <c r="G8" s="601"/>
      <c r="H8" s="602"/>
    </row>
    <row r="9" spans="1:13" ht="13.5" thickBot="1">
      <c r="A9" s="619"/>
      <c r="B9" s="621"/>
      <c r="C9" s="10"/>
      <c r="D9" s="6"/>
      <c r="E9" s="5"/>
      <c r="F9" s="6"/>
      <c r="G9" s="603"/>
      <c r="H9" s="620"/>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topLeftCell="A4" zoomScaleNormal="100" zoomScaleSheetLayoutView="100" workbookViewId="0">
      <selection activeCell="E15" sqref="E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04" customWidth="1"/>
    <col min="8" max="8" width="16.5703125" style="604"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91" t="s">
        <v>801</v>
      </c>
      <c r="B2" s="692"/>
      <c r="C2" s="692"/>
      <c r="D2" s="692"/>
      <c r="E2" s="692"/>
      <c r="F2" s="692"/>
      <c r="G2" s="692"/>
      <c r="H2" s="693"/>
    </row>
    <row r="3" spans="1:13" ht="39" customHeight="1">
      <c r="A3" s="694" t="s">
        <v>791</v>
      </c>
      <c r="B3" s="695"/>
      <c r="C3" s="695"/>
      <c r="D3" s="696"/>
      <c r="E3" s="697"/>
      <c r="F3" s="697"/>
      <c r="G3" s="697"/>
      <c r="H3" s="698"/>
      <c r="J3" s="9"/>
      <c r="K3" s="9"/>
      <c r="L3" s="9"/>
      <c r="M3" s="9"/>
    </row>
    <row r="4" spans="1:13" s="600" customFormat="1" ht="25.5">
      <c r="A4" s="605" t="s">
        <v>0</v>
      </c>
      <c r="B4" s="606" t="s">
        <v>5</v>
      </c>
      <c r="C4" s="606" t="s">
        <v>1</v>
      </c>
      <c r="D4" s="606" t="s">
        <v>8</v>
      </c>
      <c r="E4" s="607" t="s">
        <v>2</v>
      </c>
      <c r="F4" s="606" t="s">
        <v>792</v>
      </c>
      <c r="G4" s="608" t="s">
        <v>794</v>
      </c>
      <c r="H4" s="609" t="s">
        <v>795</v>
      </c>
      <c r="J4" s="7"/>
      <c r="K4" s="7"/>
      <c r="L4" s="7"/>
      <c r="M4" s="7"/>
    </row>
    <row r="5" spans="1:13">
      <c r="A5" s="51">
        <v>1</v>
      </c>
      <c r="B5" s="610" t="s">
        <v>793</v>
      </c>
      <c r="C5" s="611" t="s">
        <v>796</v>
      </c>
      <c r="D5" s="47" t="s">
        <v>73</v>
      </c>
      <c r="E5" s="612">
        <f>'COMPOSIC VARRICAO MANUAL'!F27</f>
        <v>893.34</v>
      </c>
      <c r="F5" s="47"/>
      <c r="G5" s="613"/>
      <c r="H5" s="617"/>
    </row>
    <row r="6" spans="1:13">
      <c r="A6" s="699" t="s">
        <v>797</v>
      </c>
      <c r="B6" s="700"/>
      <c r="C6" s="700"/>
      <c r="D6" s="700"/>
      <c r="E6" s="700"/>
      <c r="F6" s="700"/>
      <c r="G6" s="614"/>
      <c r="H6" s="618"/>
    </row>
    <row r="7" spans="1:13">
      <c r="A7" s="425"/>
      <c r="B7" s="424"/>
      <c r="C7" s="9"/>
      <c r="D7" s="422"/>
      <c r="E7" s="4"/>
      <c r="F7" s="422"/>
      <c r="G7" s="601"/>
      <c r="H7" s="602"/>
    </row>
    <row r="8" spans="1:13">
      <c r="A8" s="423"/>
      <c r="B8" s="424" t="s">
        <v>802</v>
      </c>
      <c r="C8" s="9"/>
      <c r="D8" s="422"/>
      <c r="E8" s="4"/>
      <c r="F8" s="422"/>
      <c r="G8" s="601"/>
      <c r="H8" s="602"/>
    </row>
    <row r="9" spans="1:13">
      <c r="A9" s="423"/>
      <c r="B9" s="424"/>
      <c r="C9" s="9"/>
      <c r="D9" s="422"/>
      <c r="E9" s="4"/>
      <c r="F9" s="422"/>
      <c r="G9" s="601"/>
      <c r="H9" s="602"/>
    </row>
    <row r="10" spans="1:13">
      <c r="A10" s="423"/>
      <c r="B10" s="424"/>
      <c r="C10" s="9"/>
      <c r="D10" s="422"/>
      <c r="E10" s="4"/>
      <c r="F10" s="422"/>
      <c r="G10" s="601"/>
      <c r="H10" s="602"/>
    </row>
    <row r="11" spans="1:13">
      <c r="A11" s="423"/>
      <c r="B11" s="424"/>
      <c r="C11" s="9"/>
      <c r="D11" s="422"/>
      <c r="E11" s="4"/>
      <c r="F11" s="422"/>
      <c r="G11" s="601"/>
      <c r="H11" s="602"/>
    </row>
    <row r="12" spans="1:13" ht="16.5" customHeight="1">
      <c r="A12" s="423"/>
      <c r="B12" s="424" t="s">
        <v>803</v>
      </c>
      <c r="C12" s="9"/>
      <c r="D12" s="422"/>
      <c r="E12" s="4"/>
      <c r="F12" s="422"/>
      <c r="G12" s="601"/>
      <c r="H12" s="602"/>
    </row>
    <row r="13" spans="1:13">
      <c r="A13" s="425"/>
      <c r="B13" s="424"/>
      <c r="C13" s="9"/>
      <c r="D13" s="422"/>
      <c r="E13" s="4"/>
      <c r="F13" s="422"/>
      <c r="G13" s="601"/>
      <c r="H13" s="602"/>
    </row>
    <row r="14" spans="1:13">
      <c r="A14" s="423"/>
      <c r="B14" s="424"/>
      <c r="C14" s="9"/>
      <c r="D14" s="422"/>
      <c r="E14" s="4"/>
      <c r="F14" s="422"/>
      <c r="G14" s="601"/>
      <c r="H14" s="602"/>
    </row>
    <row r="15" spans="1:13">
      <c r="A15" s="425"/>
      <c r="B15" s="424"/>
      <c r="C15" s="701" t="s">
        <v>804</v>
      </c>
      <c r="D15" s="422"/>
      <c r="E15" s="4"/>
      <c r="F15" s="422"/>
      <c r="G15" s="601"/>
      <c r="H15" s="602"/>
    </row>
    <row r="16" spans="1:13">
      <c r="A16" s="423"/>
      <c r="B16" s="424"/>
      <c r="C16" s="701"/>
      <c r="D16" s="422"/>
      <c r="E16" s="4"/>
      <c r="F16" s="422"/>
      <c r="G16" s="601"/>
      <c r="H16" s="602"/>
    </row>
    <row r="17" spans="1:8">
      <c r="A17" s="425"/>
      <c r="B17" s="424"/>
      <c r="C17" s="701"/>
      <c r="D17" s="422"/>
      <c r="E17" s="4"/>
      <c r="F17" s="422"/>
      <c r="G17" s="601"/>
      <c r="H17" s="602"/>
    </row>
    <row r="18" spans="1:8">
      <c r="A18" s="423"/>
      <c r="B18" s="424"/>
      <c r="C18" s="701"/>
      <c r="D18" s="422"/>
      <c r="E18" s="4"/>
      <c r="F18" s="422"/>
      <c r="G18" s="601"/>
      <c r="H18" s="602"/>
    </row>
    <row r="19" spans="1:8">
      <c r="A19" s="425"/>
      <c r="B19" s="424"/>
      <c r="C19" s="701"/>
      <c r="D19" s="422"/>
      <c r="E19" s="4"/>
      <c r="F19" s="422"/>
      <c r="G19" s="601"/>
      <c r="H19" s="602"/>
    </row>
    <row r="20" spans="1:8">
      <c r="A20" s="425"/>
      <c r="B20" s="424"/>
      <c r="C20" s="701"/>
      <c r="D20" s="422"/>
      <c r="E20" s="4"/>
      <c r="F20" s="422"/>
      <c r="G20" s="601"/>
      <c r="H20" s="602"/>
    </row>
    <row r="21" spans="1:8">
      <c r="A21" s="425"/>
      <c r="B21" s="424"/>
      <c r="C21" s="701"/>
      <c r="D21" s="422"/>
      <c r="E21" s="4"/>
      <c r="F21" s="422"/>
      <c r="G21" s="601"/>
      <c r="H21" s="602"/>
    </row>
    <row r="22" spans="1:8">
      <c r="A22" s="425"/>
      <c r="B22" s="424"/>
      <c r="C22" s="701"/>
      <c r="D22" s="422"/>
      <c r="E22" s="4"/>
      <c r="F22" s="422"/>
      <c r="G22" s="601"/>
      <c r="H22" s="602"/>
    </row>
    <row r="23" spans="1:8">
      <c r="A23" s="425"/>
      <c r="B23" s="422"/>
      <c r="C23" s="9"/>
      <c r="D23" s="422"/>
      <c r="E23" s="4"/>
      <c r="F23" s="422"/>
      <c r="G23" s="601"/>
      <c r="H23" s="602"/>
    </row>
    <row r="24" spans="1:8" ht="13.5" thickBot="1">
      <c r="A24" s="619"/>
      <c r="B24" s="6"/>
      <c r="C24" s="10"/>
      <c r="D24" s="6"/>
      <c r="E24" s="5"/>
      <c r="F24" s="6"/>
      <c r="G24" s="603"/>
      <c r="H24" s="620"/>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view="pageBreakPreview" zoomScaleNormal="100" zoomScaleSheetLayoutView="100" workbookViewId="0">
      <selection activeCell="E15" sqref="E15"/>
    </sheetView>
  </sheetViews>
  <sheetFormatPr defaultColWidth="8.85546875" defaultRowHeight="11.25"/>
  <cols>
    <col min="1" max="1" width="5.5703125" style="623" customWidth="1"/>
    <col min="2" max="2" width="10.85546875" style="623" customWidth="1"/>
    <col min="3" max="3" width="18.42578125" style="624" customWidth="1"/>
    <col min="4" max="4" width="7.7109375" style="623" customWidth="1"/>
    <col min="5" max="5" width="10.42578125" style="625" customWidth="1"/>
    <col min="6" max="6" width="11.42578125" style="626" customWidth="1"/>
    <col min="7" max="18" width="8.5703125" style="637" customWidth="1"/>
    <col min="19" max="19" width="8.85546875" style="624"/>
    <col min="20" max="20" width="10" style="624" hidden="1" customWidth="1"/>
    <col min="21" max="21" width="10" style="624" bestFit="1" customWidth="1"/>
    <col min="22" max="16384" width="8.85546875" style="624"/>
  </cols>
  <sheetData>
    <row r="1" spans="1:21" ht="12" thickBot="1"/>
    <row r="2" spans="1:21" ht="43.5" customHeight="1">
      <c r="A2" s="702" t="s">
        <v>805</v>
      </c>
      <c r="B2" s="703"/>
      <c r="C2" s="703"/>
      <c r="D2" s="703"/>
      <c r="E2" s="703"/>
      <c r="F2" s="704"/>
    </row>
    <row r="3" spans="1:21" ht="39" customHeight="1" thickBot="1">
      <c r="A3" s="705" t="s">
        <v>791</v>
      </c>
      <c r="B3" s="706"/>
      <c r="C3" s="706"/>
      <c r="D3" s="707" t="str">
        <f>'PLAN.ORÇ. '!D3:H3</f>
        <v>Referência: EMOP- abril/2021; CCT 2018/2019 e CCT 2019/2020</v>
      </c>
      <c r="E3" s="708"/>
      <c r="F3" s="709"/>
      <c r="H3" s="638"/>
      <c r="I3" s="638"/>
      <c r="J3" s="638"/>
      <c r="K3" s="638"/>
    </row>
    <row r="4" spans="1:21" s="627" customFormat="1" ht="22.5">
      <c r="A4" s="642" t="s">
        <v>0</v>
      </c>
      <c r="B4" s="643" t="s">
        <v>5</v>
      </c>
      <c r="C4" s="643" t="s">
        <v>1</v>
      </c>
      <c r="D4" s="643" t="s">
        <v>8</v>
      </c>
      <c r="E4" s="644" t="s">
        <v>2</v>
      </c>
      <c r="F4" s="645" t="s">
        <v>795</v>
      </c>
      <c r="G4" s="635" t="s">
        <v>806</v>
      </c>
      <c r="H4" s="633" t="s">
        <v>807</v>
      </c>
      <c r="I4" s="633" t="s">
        <v>808</v>
      </c>
      <c r="J4" s="633" t="s">
        <v>809</v>
      </c>
      <c r="K4" s="633" t="s">
        <v>810</v>
      </c>
      <c r="L4" s="633" t="s">
        <v>811</v>
      </c>
      <c r="M4" s="633" t="s">
        <v>812</v>
      </c>
      <c r="N4" s="633" t="s">
        <v>813</v>
      </c>
      <c r="O4" s="633" t="s">
        <v>814</v>
      </c>
      <c r="P4" s="633" t="s">
        <v>815</v>
      </c>
      <c r="Q4" s="633" t="s">
        <v>816</v>
      </c>
      <c r="R4" s="634" t="s">
        <v>817</v>
      </c>
    </row>
    <row r="5" spans="1:21">
      <c r="A5" s="665">
        <v>1</v>
      </c>
      <c r="B5" s="622" t="s">
        <v>793</v>
      </c>
      <c r="C5" s="631" t="s">
        <v>796</v>
      </c>
      <c r="D5" s="628" t="s">
        <v>73</v>
      </c>
      <c r="E5" s="629">
        <f>'COMPOSIC VARRICAO MANUAL'!F27</f>
        <v>893.34</v>
      </c>
      <c r="F5" s="632">
        <f>'PLAN.ORÇ. '!H5</f>
        <v>1499618.3199999998</v>
      </c>
      <c r="G5" s="639">
        <f t="shared" ref="G5:J6" si="0">$F5*8.34%</f>
        <v>125068.16788799998</v>
      </c>
      <c r="H5" s="640">
        <f t="shared" si="0"/>
        <v>125068.16788799998</v>
      </c>
      <c r="I5" s="640">
        <f t="shared" si="0"/>
        <v>125068.16788799998</v>
      </c>
      <c r="J5" s="640">
        <f t="shared" si="0"/>
        <v>125068.16788799998</v>
      </c>
      <c r="K5" s="640">
        <f t="shared" ref="K5:Q6" si="1">$F5*8.33%</f>
        <v>124918.20605599998</v>
      </c>
      <c r="L5" s="640">
        <f t="shared" si="1"/>
        <v>124918.20605599998</v>
      </c>
      <c r="M5" s="640">
        <f t="shared" si="1"/>
        <v>124918.20605599998</v>
      </c>
      <c r="N5" s="640">
        <f t="shared" si="1"/>
        <v>124918.20605599998</v>
      </c>
      <c r="O5" s="640">
        <f t="shared" si="1"/>
        <v>124918.20605599998</v>
      </c>
      <c r="P5" s="640">
        <f t="shared" si="1"/>
        <v>124918.20605599998</v>
      </c>
      <c r="Q5" s="640">
        <f t="shared" si="1"/>
        <v>124918.20605599998</v>
      </c>
      <c r="R5" s="641">
        <f t="shared" ref="R5:R6" si="2">F5-T5</f>
        <v>124918.20605599997</v>
      </c>
      <c r="T5" s="636">
        <f t="shared" ref="T5:T6" si="3">SUM(G5:Q5)</f>
        <v>1374700.1139439999</v>
      </c>
      <c r="U5" s="636">
        <f t="shared" ref="U5:U6" si="4">SUM(G5:R5)</f>
        <v>1499618.3199999998</v>
      </c>
    </row>
    <row r="6" spans="1:21">
      <c r="A6" s="710" t="s">
        <v>797</v>
      </c>
      <c r="B6" s="711"/>
      <c r="C6" s="711"/>
      <c r="D6" s="711"/>
      <c r="E6" s="711"/>
      <c r="F6" s="632">
        <f>'PLAN.ORÇ. '!H6</f>
        <v>1499618.3199999998</v>
      </c>
      <c r="G6" s="639">
        <f t="shared" si="0"/>
        <v>125068.16788799998</v>
      </c>
      <c r="H6" s="640">
        <f t="shared" si="0"/>
        <v>125068.16788799998</v>
      </c>
      <c r="I6" s="640">
        <f t="shared" si="0"/>
        <v>125068.16788799998</v>
      </c>
      <c r="J6" s="640">
        <f t="shared" si="0"/>
        <v>125068.16788799998</v>
      </c>
      <c r="K6" s="640">
        <f t="shared" si="1"/>
        <v>124918.20605599998</v>
      </c>
      <c r="L6" s="640">
        <f t="shared" si="1"/>
        <v>124918.20605599998</v>
      </c>
      <c r="M6" s="640">
        <f t="shared" si="1"/>
        <v>124918.20605599998</v>
      </c>
      <c r="N6" s="640">
        <f t="shared" si="1"/>
        <v>124918.20605599998</v>
      </c>
      <c r="O6" s="640">
        <f t="shared" si="1"/>
        <v>124918.20605599998</v>
      </c>
      <c r="P6" s="640">
        <f t="shared" si="1"/>
        <v>124918.20605599998</v>
      </c>
      <c r="Q6" s="640">
        <f t="shared" si="1"/>
        <v>124918.20605599998</v>
      </c>
      <c r="R6" s="641">
        <f t="shared" si="2"/>
        <v>124918.20605599997</v>
      </c>
      <c r="T6" s="636">
        <f t="shared" si="3"/>
        <v>1374700.1139439999</v>
      </c>
      <c r="U6" s="636">
        <f t="shared" si="4"/>
        <v>1499618.3199999998</v>
      </c>
    </row>
    <row r="7" spans="1:21" ht="12" thickBot="1">
      <c r="A7" s="646"/>
      <c r="B7" s="647"/>
      <c r="C7" s="648"/>
      <c r="D7" s="649"/>
      <c r="E7" s="650"/>
      <c r="F7" s="651"/>
      <c r="G7" s="652"/>
      <c r="H7" s="652"/>
      <c r="I7" s="652"/>
      <c r="J7" s="652"/>
      <c r="K7" s="652"/>
      <c r="L7" s="652"/>
      <c r="M7" s="652"/>
      <c r="N7" s="652"/>
      <c r="O7" s="652"/>
      <c r="P7" s="652"/>
      <c r="Q7" s="652"/>
      <c r="R7" s="653"/>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48"/>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12" t="s">
        <v>845</v>
      </c>
    </row>
    <row r="18" spans="1:1">
      <c r="A18" s="713"/>
    </row>
    <row r="19" spans="1:1">
      <c r="A19" s="713"/>
    </row>
    <row r="20" spans="1:1">
      <c r="A20" s="713"/>
    </row>
    <row r="21" spans="1:1">
      <c r="A21" s="713"/>
    </row>
    <row r="22" spans="1:1">
      <c r="A22" s="713"/>
    </row>
    <row r="23" spans="1:1">
      <c r="A23" s="713"/>
    </row>
    <row r="24" spans="1:1">
      <c r="A24" s="713"/>
    </row>
    <row r="25" spans="1:1">
      <c r="A25" s="713"/>
    </row>
    <row r="26" spans="1:1">
      <c r="A26" s="713"/>
    </row>
    <row r="27" spans="1:1">
      <c r="A27" s="713"/>
    </row>
    <row r="28" spans="1:1">
      <c r="A28" s="713"/>
    </row>
    <row r="29" spans="1:1">
      <c r="A29" s="13"/>
    </row>
    <row r="30" spans="1:1" s="23" customFormat="1">
      <c r="A30" s="13"/>
    </row>
    <row r="31" spans="1:1">
      <c r="A31" s="13"/>
    </row>
    <row r="32" spans="1:1">
      <c r="A32" s="12"/>
    </row>
    <row r="33" spans="1:1">
      <c r="A33" s="24"/>
    </row>
    <row r="34" spans="1:1" ht="29.25" customHeight="1">
      <c r="A34" s="249"/>
    </row>
    <row r="35" spans="1:1" ht="16.5" customHeight="1">
      <c r="A35" s="250"/>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714" t="s">
        <v>846</v>
      </c>
      <c r="B1" s="714"/>
      <c r="C1" s="714"/>
      <c r="D1" s="714"/>
      <c r="E1" s="31"/>
      <c r="F1" s="31"/>
    </row>
    <row r="2" spans="1:6" s="46" customFormat="1" ht="29.25" customHeight="1">
      <c r="B2" s="46" t="s">
        <v>69</v>
      </c>
      <c r="C2" s="46" t="s">
        <v>70</v>
      </c>
      <c r="D2" s="46" t="s">
        <v>71</v>
      </c>
    </row>
    <row r="3" spans="1:6">
      <c r="A3" s="13">
        <v>1</v>
      </c>
      <c r="B3" s="38" t="s">
        <v>66</v>
      </c>
      <c r="C3" s="39" t="s">
        <v>67</v>
      </c>
      <c r="D3" s="37" t="s">
        <v>68</v>
      </c>
    </row>
    <row r="4" spans="1:6" s="35" customFormat="1">
      <c r="A4" s="32">
        <v>2</v>
      </c>
      <c r="B4" s="38" t="s">
        <v>54</v>
      </c>
      <c r="C4" s="39" t="s">
        <v>55</v>
      </c>
      <c r="D4" s="37" t="s">
        <v>56</v>
      </c>
    </row>
    <row r="5" spans="1:6" s="35" customFormat="1">
      <c r="A5" s="32">
        <v>3</v>
      </c>
      <c r="B5" s="14" t="s">
        <v>34</v>
      </c>
      <c r="C5" s="42" t="s">
        <v>32</v>
      </c>
      <c r="D5" s="24" t="s">
        <v>33</v>
      </c>
    </row>
    <row r="6" spans="1:6" s="35" customFormat="1">
      <c r="A6" s="13">
        <v>4</v>
      </c>
      <c r="B6" s="38" t="s">
        <v>39</v>
      </c>
      <c r="C6" s="39" t="s">
        <v>40</v>
      </c>
      <c r="D6" s="37" t="s">
        <v>33</v>
      </c>
    </row>
    <row r="7" spans="1:6" s="35" customFormat="1">
      <c r="A7" s="32">
        <v>5</v>
      </c>
      <c r="B7" s="14" t="s">
        <v>37</v>
      </c>
      <c r="C7" s="14" t="s">
        <v>38</v>
      </c>
      <c r="D7" s="37" t="s">
        <v>33</v>
      </c>
    </row>
    <row r="8" spans="1:6" s="35" customFormat="1">
      <c r="A8" s="32">
        <v>6</v>
      </c>
      <c r="B8" s="14" t="s">
        <v>35</v>
      </c>
      <c r="C8" s="14" t="s">
        <v>36</v>
      </c>
      <c r="D8" s="37" t="s">
        <v>33</v>
      </c>
    </row>
    <row r="9" spans="1:6" s="35" customFormat="1">
      <c r="A9" s="13">
        <v>7</v>
      </c>
      <c r="B9" s="38" t="s">
        <v>57</v>
      </c>
      <c r="C9" s="39" t="s">
        <v>59</v>
      </c>
      <c r="D9" s="37" t="s">
        <v>33</v>
      </c>
    </row>
    <row r="10" spans="1:6" s="36" customFormat="1">
      <c r="A10" s="32">
        <v>8</v>
      </c>
      <c r="B10" s="38" t="s">
        <v>43</v>
      </c>
      <c r="C10" s="39" t="s">
        <v>44</v>
      </c>
      <c r="D10" s="37" t="s">
        <v>33</v>
      </c>
    </row>
    <row r="11" spans="1:6" s="35" customFormat="1">
      <c r="A11" s="32">
        <v>9</v>
      </c>
      <c r="B11" s="38" t="s">
        <v>41</v>
      </c>
      <c r="C11" s="39" t="s">
        <v>42</v>
      </c>
      <c r="D11" s="37" t="s">
        <v>33</v>
      </c>
    </row>
    <row r="12" spans="1:6" s="35" customFormat="1">
      <c r="A12" s="13">
        <v>10</v>
      </c>
      <c r="B12" s="38" t="s">
        <v>63</v>
      </c>
      <c r="C12" s="39" t="s">
        <v>64</v>
      </c>
      <c r="D12" s="37" t="s">
        <v>65</v>
      </c>
    </row>
    <row r="13" spans="1:6" s="35" customFormat="1">
      <c r="A13" s="32">
        <v>11</v>
      </c>
      <c r="B13" s="38" t="s">
        <v>51</v>
      </c>
      <c r="C13" s="39" t="s">
        <v>52</v>
      </c>
      <c r="D13" s="37" t="s">
        <v>53</v>
      </c>
    </row>
    <row r="14" spans="1:6" s="35" customFormat="1">
      <c r="A14" s="32">
        <v>12</v>
      </c>
      <c r="B14" s="38" t="s">
        <v>60</v>
      </c>
      <c r="C14" s="39" t="s">
        <v>61</v>
      </c>
      <c r="D14" s="37" t="s">
        <v>62</v>
      </c>
    </row>
    <row r="15" spans="1:6" s="35" customFormat="1">
      <c r="A15" s="13">
        <v>13</v>
      </c>
      <c r="B15" s="38" t="s">
        <v>48</v>
      </c>
      <c r="C15" s="40" t="s">
        <v>49</v>
      </c>
      <c r="D15" s="37" t="s">
        <v>50</v>
      </c>
    </row>
    <row r="16" spans="1:6" s="35" customFormat="1">
      <c r="A16" s="32">
        <v>14</v>
      </c>
      <c r="B16" s="38" t="s">
        <v>45</v>
      </c>
      <c r="C16" s="39" t="s">
        <v>46</v>
      </c>
      <c r="D16" s="37" t="s">
        <v>47</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715"/>
      <c r="B29" s="715"/>
      <c r="C29" s="715"/>
      <c r="D29" s="715"/>
      <c r="E29" s="33"/>
      <c r="F29" s="33"/>
    </row>
    <row r="30" spans="1:6">
      <c r="A30" s="13"/>
      <c r="B30" s="8"/>
      <c r="C30" s="44"/>
    </row>
    <row r="33" spans="1:4" ht="29.25" customHeight="1" thickBot="1">
      <c r="A33" s="716"/>
      <c r="B33" s="716"/>
      <c r="C33" s="716"/>
    </row>
    <row r="34" spans="1:4" ht="16.5" customHeight="1" thickBot="1">
      <c r="A34" s="45"/>
      <c r="B34" s="61" t="s">
        <v>72</v>
      </c>
      <c r="C34" s="62">
        <f>7.4+57.2</f>
        <v>64.600000000000009</v>
      </c>
      <c r="D34" s="63" t="s">
        <v>73</v>
      </c>
    </row>
    <row r="35" spans="1:4" ht="13.5" thickBot="1">
      <c r="B35" s="64" t="s">
        <v>74</v>
      </c>
      <c r="C35" s="681">
        <v>165</v>
      </c>
      <c r="D35" s="63" t="s">
        <v>73</v>
      </c>
    </row>
    <row r="40" spans="1:4" s="25" customFormat="1" ht="25.5" customHeight="1">
      <c r="B40" s="717"/>
      <c r="C40" s="717"/>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274" customWidth="1"/>
    <col min="2" max="2" width="5.5703125" style="274" customWidth="1"/>
    <col min="3" max="3" width="18.140625" style="274" customWidth="1"/>
    <col min="4" max="4" width="11.5703125" style="274" customWidth="1"/>
    <col min="5" max="5" width="9.140625" style="274"/>
    <col min="6" max="6" width="14.7109375" style="274" customWidth="1"/>
    <col min="7" max="7" width="14.28515625" style="275" customWidth="1"/>
    <col min="8" max="8" width="16.140625" style="274" bestFit="1" customWidth="1"/>
    <col min="9" max="16384" width="9.140625" style="274"/>
  </cols>
  <sheetData>
    <row r="1" spans="1:11" s="66" customFormat="1" ht="14.25" customHeight="1">
      <c r="E1" s="353"/>
      <c r="G1" s="65"/>
      <c r="H1" s="65"/>
    </row>
    <row r="2" spans="1:11">
      <c r="A2" s="732"/>
      <c r="B2" s="732"/>
      <c r="C2" s="732"/>
      <c r="D2" s="732"/>
      <c r="E2" s="732"/>
      <c r="F2" s="732"/>
      <c r="G2" s="294"/>
    </row>
    <row r="3" spans="1:11">
      <c r="A3" s="732" t="s">
        <v>592</v>
      </c>
      <c r="B3" s="732"/>
      <c r="C3" s="732"/>
      <c r="D3" s="732"/>
      <c r="E3" s="732"/>
      <c r="F3" s="732"/>
      <c r="G3" s="20"/>
      <c r="H3" s="339"/>
      <c r="I3" s="329"/>
      <c r="J3" s="329"/>
      <c r="K3" s="329"/>
    </row>
    <row r="4" spans="1:11" ht="6.75" customHeight="1">
      <c r="A4" s="20"/>
      <c r="B4" s="321"/>
      <c r="C4" s="321"/>
      <c r="D4" s="321"/>
      <c r="E4" s="321"/>
      <c r="F4" s="264"/>
      <c r="G4" s="264"/>
      <c r="H4" s="352"/>
      <c r="I4" s="329"/>
      <c r="J4" s="329"/>
      <c r="K4" s="329"/>
    </row>
    <row r="5" spans="1:11">
      <c r="A5" s="732" t="s">
        <v>847</v>
      </c>
      <c r="B5" s="732"/>
      <c r="C5" s="732"/>
      <c r="D5" s="732"/>
      <c r="E5" s="732"/>
      <c r="F5" s="732"/>
      <c r="G5" s="20"/>
      <c r="H5" s="339"/>
      <c r="I5" s="329"/>
      <c r="J5" s="329"/>
      <c r="K5" s="329"/>
    </row>
    <row r="6" spans="1:11">
      <c r="A6" s="732"/>
      <c r="B6" s="732"/>
      <c r="C6" s="732"/>
      <c r="D6" s="732"/>
      <c r="E6" s="732"/>
      <c r="F6" s="732"/>
      <c r="G6" s="294"/>
      <c r="H6" s="352"/>
      <c r="I6" s="329"/>
      <c r="J6" s="329"/>
      <c r="K6" s="329"/>
    </row>
    <row r="7" spans="1:11">
      <c r="A7" s="725" t="s">
        <v>591</v>
      </c>
      <c r="B7" s="726"/>
      <c r="C7" s="726"/>
      <c r="D7" s="726"/>
      <c r="E7" s="726"/>
      <c r="F7" s="727"/>
      <c r="G7" s="294"/>
      <c r="H7" s="339"/>
      <c r="I7" s="329"/>
      <c r="J7" s="329"/>
      <c r="K7" s="329"/>
    </row>
    <row r="8" spans="1:11">
      <c r="A8" s="95" t="s">
        <v>17</v>
      </c>
      <c r="B8" s="326" t="s">
        <v>3</v>
      </c>
      <c r="C8" s="351" t="s">
        <v>590</v>
      </c>
      <c r="D8" s="16">
        <v>12</v>
      </c>
      <c r="E8" s="326"/>
      <c r="F8" s="350"/>
      <c r="G8" s="294"/>
      <c r="H8" s="339"/>
      <c r="I8" s="329"/>
      <c r="J8" s="329"/>
      <c r="K8" s="329"/>
    </row>
    <row r="9" spans="1:11">
      <c r="A9" s="95" t="s">
        <v>18</v>
      </c>
      <c r="B9" s="326" t="s">
        <v>7</v>
      </c>
      <c r="C9" s="308" t="s">
        <v>18</v>
      </c>
      <c r="D9" s="354">
        <v>52</v>
      </c>
      <c r="E9" s="326"/>
      <c r="F9" s="350"/>
      <c r="G9" s="294"/>
      <c r="I9" s="329"/>
      <c r="J9" s="329"/>
      <c r="K9" s="329"/>
    </row>
    <row r="10" spans="1:11">
      <c r="A10" s="95" t="s">
        <v>589</v>
      </c>
      <c r="B10" s="326" t="s">
        <v>9</v>
      </c>
      <c r="C10" s="308" t="s">
        <v>588</v>
      </c>
      <c r="D10" s="137">
        <v>5</v>
      </c>
      <c r="E10" s="730"/>
      <c r="F10" s="731"/>
      <c r="G10" s="294"/>
    </row>
    <row r="11" spans="1:11">
      <c r="A11" s="95" t="s">
        <v>587</v>
      </c>
      <c r="B11" s="326" t="s">
        <v>13</v>
      </c>
      <c r="C11" s="308" t="s">
        <v>19</v>
      </c>
      <c r="D11" s="17">
        <v>7.33</v>
      </c>
      <c r="E11" s="326"/>
      <c r="F11" s="350"/>
      <c r="G11" s="294"/>
      <c r="H11" s="301"/>
      <c r="I11" s="301"/>
      <c r="J11" s="301"/>
    </row>
    <row r="12" spans="1:11">
      <c r="A12" s="95" t="s">
        <v>586</v>
      </c>
      <c r="B12" s="326" t="s">
        <v>14</v>
      </c>
      <c r="C12" s="308" t="s">
        <v>585</v>
      </c>
      <c r="D12" s="137">
        <f>D9*D10</f>
        <v>260</v>
      </c>
      <c r="E12" s="730"/>
      <c r="F12" s="731"/>
      <c r="G12" s="294"/>
      <c r="H12" s="301"/>
      <c r="I12" s="301"/>
      <c r="J12" s="301"/>
    </row>
    <row r="13" spans="1:11" ht="28.5" customHeight="1">
      <c r="A13" s="95" t="s">
        <v>584</v>
      </c>
      <c r="B13" s="326" t="s">
        <v>15</v>
      </c>
      <c r="C13" s="308" t="s">
        <v>583</v>
      </c>
      <c r="D13" s="355">
        <f>TRUNC(D12/D8,0)</f>
        <v>21</v>
      </c>
      <c r="E13" s="736" t="s">
        <v>738</v>
      </c>
      <c r="F13" s="737"/>
      <c r="G13" s="294"/>
    </row>
    <row r="14" spans="1:11">
      <c r="A14" s="725" t="s">
        <v>582</v>
      </c>
      <c r="B14" s="726"/>
      <c r="C14" s="726"/>
      <c r="D14" s="726"/>
      <c r="E14" s="726"/>
      <c r="F14" s="727"/>
      <c r="G14" s="294"/>
      <c r="H14" s="329"/>
    </row>
    <row r="15" spans="1:11" ht="15">
      <c r="A15" s="197" t="s">
        <v>739</v>
      </c>
      <c r="B15" s="13" t="s">
        <v>581</v>
      </c>
      <c r="C15" s="14" t="s">
        <v>742</v>
      </c>
      <c r="D15" s="73" t="e">
        <f>#REF!</f>
        <v>#REF!</v>
      </c>
      <c r="E15" s="22"/>
      <c r="F15" s="345"/>
      <c r="G15" s="294"/>
      <c r="H15" s="349"/>
    </row>
    <row r="16" spans="1:11">
      <c r="A16" s="197" t="s">
        <v>740</v>
      </c>
      <c r="B16" s="13" t="s">
        <v>580</v>
      </c>
      <c r="C16" s="14" t="s">
        <v>742</v>
      </c>
      <c r="D16" s="348" t="e">
        <f>TRUNC(D15*2%,2)</f>
        <v>#REF!</v>
      </c>
      <c r="E16" s="22"/>
      <c r="F16" s="345"/>
      <c r="G16" s="347"/>
      <c r="H16" s="346"/>
    </row>
    <row r="17" spans="1:8">
      <c r="A17" s="95" t="s">
        <v>741</v>
      </c>
      <c r="B17" s="13" t="s">
        <v>577</v>
      </c>
      <c r="C17" s="238" t="s">
        <v>742</v>
      </c>
      <c r="D17" s="145" t="e">
        <f>TRUNC(D16*15%,2)</f>
        <v>#REF!</v>
      </c>
      <c r="E17" s="14"/>
      <c r="F17" s="345"/>
      <c r="G17" s="294"/>
      <c r="H17" s="344"/>
    </row>
    <row r="18" spans="1:8">
      <c r="A18" s="338" t="s">
        <v>743</v>
      </c>
      <c r="B18" s="13" t="s">
        <v>576</v>
      </c>
      <c r="C18" s="341" t="s">
        <v>579</v>
      </c>
      <c r="D18" s="343">
        <f>'pontos coleta rss'!C34</f>
        <v>64.600000000000009</v>
      </c>
      <c r="E18" s="14"/>
      <c r="F18" s="340"/>
      <c r="G18" s="294"/>
      <c r="H18" s="67"/>
    </row>
    <row r="19" spans="1:8" ht="25.5">
      <c r="A19" s="342" t="s">
        <v>578</v>
      </c>
      <c r="B19" s="13" t="s">
        <v>574</v>
      </c>
      <c r="C19" s="341" t="s">
        <v>579</v>
      </c>
      <c r="D19" s="119">
        <f>'pontos coleta rss'!C35*2</f>
        <v>330</v>
      </c>
      <c r="E19" s="14"/>
      <c r="F19" s="340"/>
      <c r="G19" s="294"/>
      <c r="H19" s="67"/>
    </row>
    <row r="20" spans="1:8">
      <c r="A20" s="15" t="s">
        <v>20</v>
      </c>
      <c r="B20" s="13" t="s">
        <v>719</v>
      </c>
      <c r="C20" s="341" t="s">
        <v>579</v>
      </c>
      <c r="D20" s="119">
        <f>D18+D19</f>
        <v>394.6</v>
      </c>
      <c r="E20" s="427"/>
      <c r="F20" s="340"/>
      <c r="G20" s="294"/>
      <c r="H20" s="67"/>
    </row>
    <row r="21" spans="1:8">
      <c r="A21" s="95" t="s">
        <v>21</v>
      </c>
      <c r="B21" s="13" t="s">
        <v>685</v>
      </c>
      <c r="C21" s="308" t="s">
        <v>19</v>
      </c>
      <c r="D21" s="139">
        <v>7.33</v>
      </c>
      <c r="E21" s="738"/>
      <c r="F21" s="739"/>
      <c r="G21" s="294"/>
      <c r="H21" s="339"/>
    </row>
    <row r="22" spans="1:8">
      <c r="A22" s="338" t="s">
        <v>575</v>
      </c>
      <c r="B22" s="13" t="s">
        <v>722</v>
      </c>
      <c r="C22" s="321" t="s">
        <v>573</v>
      </c>
      <c r="D22" s="17">
        <v>20</v>
      </c>
      <c r="E22" s="728"/>
      <c r="F22" s="729"/>
      <c r="G22" s="294"/>
      <c r="H22" s="76"/>
    </row>
    <row r="23" spans="1:8" s="301" customFormat="1">
      <c r="A23" s="725" t="s">
        <v>572</v>
      </c>
      <c r="B23" s="726"/>
      <c r="C23" s="726"/>
      <c r="D23" s="726"/>
      <c r="E23" s="726"/>
      <c r="F23" s="727"/>
      <c r="G23" s="294"/>
    </row>
    <row r="24" spans="1:8" s="301" customFormat="1" hidden="1">
      <c r="A24" s="740" t="s">
        <v>571</v>
      </c>
      <c r="B24" s="741"/>
      <c r="C24" s="741"/>
      <c r="D24" s="741"/>
      <c r="E24" s="741"/>
      <c r="F24" s="742"/>
      <c r="G24" s="294"/>
    </row>
    <row r="25" spans="1:8" hidden="1">
      <c r="A25" s="311" t="s">
        <v>556</v>
      </c>
      <c r="B25" s="326" t="s">
        <v>545</v>
      </c>
      <c r="C25" s="310"/>
      <c r="D25" s="337"/>
      <c r="E25" s="301"/>
      <c r="F25" s="300"/>
      <c r="G25" s="294"/>
    </row>
    <row r="26" spans="1:8" s="329" customFormat="1" hidden="1">
      <c r="A26" s="304" t="s">
        <v>31</v>
      </c>
      <c r="B26" s="326" t="s">
        <v>544</v>
      </c>
      <c r="C26" s="308" t="s">
        <v>24</v>
      </c>
      <c r="D26" s="145"/>
      <c r="E26" s="317"/>
      <c r="F26" s="300"/>
      <c r="G26" s="294"/>
      <c r="H26" s="67"/>
    </row>
    <row r="27" spans="1:8" s="329" customFormat="1" hidden="1">
      <c r="A27" s="306" t="s">
        <v>25</v>
      </c>
      <c r="B27" s="326" t="s">
        <v>570</v>
      </c>
      <c r="C27" s="303" t="s">
        <v>26</v>
      </c>
      <c r="D27" s="337"/>
      <c r="E27" s="317"/>
      <c r="F27" s="300"/>
      <c r="G27" s="294"/>
    </row>
    <row r="28" spans="1:8" s="329" customFormat="1" hidden="1">
      <c r="A28" s="304" t="s">
        <v>27</v>
      </c>
      <c r="B28" s="326" t="s">
        <v>569</v>
      </c>
      <c r="C28" s="303" t="s">
        <v>28</v>
      </c>
      <c r="D28" s="337"/>
      <c r="E28" s="317"/>
      <c r="F28" s="316"/>
      <c r="G28" s="287"/>
    </row>
    <row r="29" spans="1:8" s="329" customFormat="1" hidden="1">
      <c r="A29" s="319" t="s">
        <v>29</v>
      </c>
      <c r="B29" s="326" t="s">
        <v>568</v>
      </c>
      <c r="C29" s="303" t="s">
        <v>30</v>
      </c>
      <c r="D29" s="318"/>
      <c r="E29" s="317"/>
      <c r="F29" s="336"/>
      <c r="G29" s="287"/>
    </row>
    <row r="30" spans="1:8" s="329" customFormat="1">
      <c r="A30" s="725" t="s">
        <v>567</v>
      </c>
      <c r="B30" s="726"/>
      <c r="C30" s="726"/>
      <c r="D30" s="726"/>
      <c r="E30" s="726"/>
      <c r="F30" s="727"/>
      <c r="G30" s="294"/>
    </row>
    <row r="31" spans="1:8" s="329" customFormat="1">
      <c r="A31" s="335" t="s">
        <v>566</v>
      </c>
      <c r="B31" s="334" t="s">
        <v>565</v>
      </c>
      <c r="C31" s="333"/>
      <c r="D31" s="332" t="s">
        <v>564</v>
      </c>
      <c r="E31" s="331" t="s">
        <v>563</v>
      </c>
      <c r="F31" s="330"/>
      <c r="G31" s="294"/>
    </row>
    <row r="32" spans="1:8" s="329" customFormat="1">
      <c r="A32" s="304" t="s">
        <v>31</v>
      </c>
      <c r="B32" s="13" t="s">
        <v>562</v>
      </c>
      <c r="C32" s="308" t="s">
        <v>24</v>
      </c>
      <c r="D32" s="322">
        <v>62660</v>
      </c>
      <c r="E32" s="317" t="s">
        <v>745</v>
      </c>
      <c r="F32" s="300"/>
      <c r="G32" s="294"/>
    </row>
    <row r="33" spans="1:8" s="329" customFormat="1">
      <c r="A33" s="306" t="s">
        <v>25</v>
      </c>
      <c r="B33" s="13" t="s">
        <v>561</v>
      </c>
      <c r="C33" s="305" t="s">
        <v>26</v>
      </c>
      <c r="D33" s="320">
        <v>1</v>
      </c>
      <c r="E33" s="317"/>
      <c r="F33" s="300"/>
      <c r="G33" s="294"/>
    </row>
    <row r="34" spans="1:8">
      <c r="A34" s="304" t="s">
        <v>27</v>
      </c>
      <c r="B34" s="13" t="s">
        <v>560</v>
      </c>
      <c r="C34" s="303" t="s">
        <v>28</v>
      </c>
      <c r="D34" s="320">
        <v>60</v>
      </c>
      <c r="E34" s="301"/>
      <c r="F34" s="300"/>
      <c r="G34" s="294"/>
    </row>
    <row r="35" spans="1:8">
      <c r="A35" s="299" t="s">
        <v>29</v>
      </c>
      <c r="B35" s="328" t="s">
        <v>559</v>
      </c>
      <c r="C35" s="298" t="s">
        <v>30</v>
      </c>
      <c r="D35" s="327">
        <v>20</v>
      </c>
      <c r="E35" s="296"/>
      <c r="F35" s="295"/>
      <c r="G35" s="294"/>
    </row>
    <row r="36" spans="1:8" hidden="1">
      <c r="A36" s="725" t="s">
        <v>558</v>
      </c>
      <c r="B36" s="726"/>
      <c r="C36" s="726"/>
      <c r="D36" s="726"/>
      <c r="E36" s="726"/>
      <c r="F36" s="727"/>
      <c r="G36" s="294"/>
    </row>
    <row r="37" spans="1:8" hidden="1">
      <c r="A37" s="311" t="s">
        <v>23</v>
      </c>
      <c r="B37" s="326" t="s">
        <v>543</v>
      </c>
      <c r="C37" s="310"/>
      <c r="D37" s="309"/>
      <c r="E37" s="301"/>
      <c r="F37" s="300"/>
      <c r="G37" s="294"/>
    </row>
    <row r="38" spans="1:8" hidden="1">
      <c r="A38" s="304" t="s">
        <v>31</v>
      </c>
      <c r="B38" s="326" t="s">
        <v>542</v>
      </c>
      <c r="C38" s="308" t="s">
        <v>24</v>
      </c>
      <c r="D38" s="307"/>
      <c r="E38" s="301"/>
      <c r="F38" s="300"/>
      <c r="G38" s="294"/>
      <c r="H38" s="67"/>
    </row>
    <row r="39" spans="1:8" hidden="1">
      <c r="A39" s="306" t="s">
        <v>25</v>
      </c>
      <c r="B39" s="326" t="s">
        <v>541</v>
      </c>
      <c r="C39" s="305" t="s">
        <v>26</v>
      </c>
      <c r="D39" s="302"/>
      <c r="E39" s="301"/>
      <c r="F39" s="300"/>
      <c r="G39" s="294"/>
    </row>
    <row r="40" spans="1:8" hidden="1">
      <c r="A40" s="304" t="s">
        <v>27</v>
      </c>
      <c r="B40" s="326" t="s">
        <v>540</v>
      </c>
      <c r="C40" s="303" t="s">
        <v>28</v>
      </c>
      <c r="D40" s="302"/>
      <c r="E40" s="301"/>
      <c r="F40" s="300"/>
      <c r="G40" s="294"/>
    </row>
    <row r="41" spans="1:8" hidden="1">
      <c r="A41" s="299" t="s">
        <v>29</v>
      </c>
      <c r="B41" s="325" t="s">
        <v>539</v>
      </c>
      <c r="C41" s="298" t="s">
        <v>30</v>
      </c>
      <c r="D41" s="297"/>
      <c r="E41" s="296"/>
      <c r="F41" s="295"/>
      <c r="G41" s="294"/>
    </row>
    <row r="42" spans="1:8" hidden="1">
      <c r="A42" s="733" t="s">
        <v>557</v>
      </c>
      <c r="B42" s="734"/>
      <c r="C42" s="734"/>
      <c r="D42" s="734"/>
      <c r="E42" s="734"/>
      <c r="F42" s="735"/>
      <c r="G42" s="294"/>
    </row>
    <row r="43" spans="1:8" hidden="1">
      <c r="A43" s="311" t="s">
        <v>556</v>
      </c>
      <c r="B43" s="13" t="s">
        <v>538</v>
      </c>
      <c r="C43" s="310"/>
      <c r="D43" s="324"/>
      <c r="E43" s="323" t="s">
        <v>555</v>
      </c>
      <c r="F43" s="300"/>
      <c r="G43" s="287"/>
    </row>
    <row r="44" spans="1:8" hidden="1">
      <c r="A44" s="304" t="s">
        <v>31</v>
      </c>
      <c r="B44" s="13" t="s">
        <v>537</v>
      </c>
      <c r="C44" s="308" t="s">
        <v>24</v>
      </c>
      <c r="D44" s="322"/>
      <c r="E44" s="317"/>
      <c r="F44" s="316"/>
      <c r="G44" s="287"/>
    </row>
    <row r="45" spans="1:8" hidden="1">
      <c r="A45" s="306" t="s">
        <v>25</v>
      </c>
      <c r="B45" s="13" t="s">
        <v>536</v>
      </c>
      <c r="C45" s="305" t="s">
        <v>26</v>
      </c>
      <c r="D45" s="320"/>
      <c r="E45" s="321"/>
      <c r="F45" s="300"/>
      <c r="G45" s="294"/>
    </row>
    <row r="46" spans="1:8" hidden="1">
      <c r="A46" s="304" t="s">
        <v>27</v>
      </c>
      <c r="B46" s="13" t="s">
        <v>535</v>
      </c>
      <c r="C46" s="303" t="s">
        <v>28</v>
      </c>
      <c r="D46" s="320"/>
      <c r="E46" s="317"/>
      <c r="F46" s="316"/>
      <c r="G46" s="287"/>
    </row>
    <row r="47" spans="1:8" hidden="1">
      <c r="A47" s="319" t="s">
        <v>29</v>
      </c>
      <c r="B47" s="13" t="s">
        <v>534</v>
      </c>
      <c r="C47" s="303" t="s">
        <v>30</v>
      </c>
      <c r="D47" s="318"/>
      <c r="E47" s="317"/>
      <c r="F47" s="316"/>
      <c r="G47" s="287"/>
    </row>
    <row r="48" spans="1:8" hidden="1">
      <c r="A48" s="142" t="s">
        <v>554</v>
      </c>
      <c r="B48" s="13" t="s">
        <v>533</v>
      </c>
      <c r="C48" s="315"/>
      <c r="D48" s="314"/>
      <c r="E48" s="313"/>
      <c r="F48" s="312"/>
      <c r="G48" s="287"/>
    </row>
    <row r="49" spans="1:8" hidden="1">
      <c r="A49" s="718" t="s">
        <v>553</v>
      </c>
      <c r="B49" s="719"/>
      <c r="C49" s="719"/>
      <c r="D49" s="719"/>
      <c r="E49" s="719"/>
      <c r="F49" s="720"/>
      <c r="G49" s="294"/>
    </row>
    <row r="50" spans="1:8" hidden="1">
      <c r="A50" s="311" t="s">
        <v>23</v>
      </c>
      <c r="B50" s="13" t="s">
        <v>532</v>
      </c>
      <c r="C50" s="310"/>
      <c r="D50" s="309"/>
      <c r="E50" s="301"/>
      <c r="F50" s="300"/>
      <c r="G50" s="294"/>
    </row>
    <row r="51" spans="1:8" hidden="1">
      <c r="A51" s="304" t="s">
        <v>31</v>
      </c>
      <c r="B51" s="13" t="s">
        <v>552</v>
      </c>
      <c r="C51" s="308" t="s">
        <v>24</v>
      </c>
      <c r="D51" s="307"/>
      <c r="E51" s="301"/>
      <c r="F51" s="300"/>
      <c r="G51" s="294"/>
      <c r="H51" s="67"/>
    </row>
    <row r="52" spans="1:8" hidden="1">
      <c r="A52" s="306" t="s">
        <v>25</v>
      </c>
      <c r="B52" s="13" t="s">
        <v>551</v>
      </c>
      <c r="C52" s="305" t="s">
        <v>26</v>
      </c>
      <c r="D52" s="302"/>
      <c r="E52" s="301"/>
      <c r="F52" s="300"/>
      <c r="G52" s="294"/>
    </row>
    <row r="53" spans="1:8" hidden="1">
      <c r="A53" s="304" t="s">
        <v>27</v>
      </c>
      <c r="B53" s="13" t="s">
        <v>550</v>
      </c>
      <c r="C53" s="303" t="s">
        <v>28</v>
      </c>
      <c r="D53" s="302"/>
      <c r="E53" s="301"/>
      <c r="F53" s="300"/>
      <c r="G53" s="294"/>
    </row>
    <row r="54" spans="1:8" hidden="1">
      <c r="A54" s="299" t="s">
        <v>29</v>
      </c>
      <c r="B54" s="13" t="s">
        <v>549</v>
      </c>
      <c r="C54" s="298" t="s">
        <v>30</v>
      </c>
      <c r="D54" s="297"/>
      <c r="E54" s="296"/>
      <c r="F54" s="295"/>
      <c r="G54" s="294"/>
    </row>
    <row r="55" spans="1:8" hidden="1">
      <c r="A55" s="293"/>
      <c r="B55" s="292"/>
      <c r="C55" s="291"/>
      <c r="D55" s="290"/>
      <c r="E55" s="289"/>
      <c r="F55" s="288"/>
      <c r="G55" s="287"/>
    </row>
    <row r="57" spans="1:8">
      <c r="A57" s="722"/>
      <c r="B57" s="723"/>
      <c r="C57" s="723"/>
      <c r="D57" s="723"/>
      <c r="E57" s="723"/>
      <c r="F57" s="723"/>
      <c r="G57" s="286"/>
      <c r="H57" s="286"/>
    </row>
    <row r="58" spans="1:8" s="284" customFormat="1" ht="29.25" customHeight="1">
      <c r="A58" s="724" t="s">
        <v>744</v>
      </c>
      <c r="B58" s="723"/>
      <c r="C58" s="723"/>
      <c r="D58" s="723"/>
      <c r="E58" s="723"/>
      <c r="F58" s="723"/>
    </row>
    <row r="59" spans="1:8" s="284" customFormat="1" ht="13.5" customHeight="1">
      <c r="A59" s="285" t="s">
        <v>548</v>
      </c>
      <c r="B59" s="283"/>
      <c r="C59" s="283"/>
      <c r="D59" s="283"/>
      <c r="E59" s="283"/>
      <c r="F59" s="283"/>
    </row>
    <row r="60" spans="1:8" s="284" customFormat="1" ht="12.95" customHeight="1">
      <c r="A60" s="285" t="s">
        <v>547</v>
      </c>
      <c r="B60" s="283"/>
      <c r="C60" s="283"/>
      <c r="D60" s="283"/>
      <c r="E60" s="283"/>
      <c r="F60" s="283"/>
    </row>
    <row r="61" spans="1:8" ht="12.75" customHeight="1">
      <c r="A61" s="66"/>
      <c r="B61" s="283"/>
      <c r="C61" s="283"/>
      <c r="D61" s="283"/>
      <c r="E61" s="283"/>
      <c r="F61" s="283"/>
      <c r="G61" s="279"/>
      <c r="H61" s="282"/>
    </row>
    <row r="62" spans="1:8">
      <c r="E62" s="278"/>
      <c r="F62" s="278"/>
      <c r="G62" s="276"/>
    </row>
    <row r="63" spans="1:8">
      <c r="A63" s="722"/>
      <c r="B63" s="722"/>
      <c r="C63" s="722"/>
      <c r="D63" s="722"/>
      <c r="E63" s="722"/>
      <c r="F63" s="722"/>
      <c r="G63" s="279"/>
    </row>
    <row r="64" spans="1:8">
      <c r="A64" s="281" t="s">
        <v>546</v>
      </c>
      <c r="B64" s="280"/>
      <c r="C64" s="280"/>
      <c r="D64" s="280"/>
      <c r="E64" s="280"/>
      <c r="F64" s="280"/>
      <c r="G64" s="279"/>
    </row>
    <row r="65" spans="1:7">
      <c r="A65" s="721"/>
      <c r="B65" s="721"/>
      <c r="C65" s="721"/>
      <c r="D65" s="721"/>
      <c r="E65" s="721"/>
      <c r="F65" s="721"/>
      <c r="G65" s="276"/>
    </row>
  </sheetData>
  <mergeCells count="21">
    <mergeCell ref="A5:F5"/>
    <mergeCell ref="E12:F12"/>
    <mergeCell ref="A2:F2"/>
    <mergeCell ref="A24:F24"/>
    <mergeCell ref="A3:F3"/>
    <mergeCell ref="A30:F30"/>
    <mergeCell ref="E22:F22"/>
    <mergeCell ref="E10:F10"/>
    <mergeCell ref="A6:F6"/>
    <mergeCell ref="A42:F42"/>
    <mergeCell ref="A7:F7"/>
    <mergeCell ref="E13:F13"/>
    <mergeCell ref="E21:F21"/>
    <mergeCell ref="A14:F14"/>
    <mergeCell ref="A36:F36"/>
    <mergeCell ref="A23:F23"/>
    <mergeCell ref="A49:F49"/>
    <mergeCell ref="A65:F65"/>
    <mergeCell ref="A57:F57"/>
    <mergeCell ref="A63:F63"/>
    <mergeCell ref="A58:F58"/>
  </mergeCells>
  <dataValidations count="4">
    <dataValidation allowBlank="1" showInputMessage="1" showErrorMessage="1" sqref="D32:D35 D25:D26 D28:D29 D44:D47"/>
    <dataValidation type="whole" operator="greaterThanOrEqual" allowBlank="1" showInputMessage="1" showErrorMessage="1" sqref="D33 D45">
      <formula1>1</formula1>
    </dataValidation>
    <dataValidation type="decimal" operator="lessThanOrEqual" allowBlank="1" showInputMessage="1" showErrorMessage="1" sqref="D35 D47">
      <formula1>35</formula1>
    </dataValidation>
    <dataValidation type="whole" operator="greaterThanOrEqual" allowBlank="1" showInputMessage="1" showErrorMessage="1" sqref="D34 D46">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10" customWidth="1"/>
    <col min="2" max="2" width="2.7109375" style="110" customWidth="1"/>
    <col min="3" max="3" width="20.7109375" style="110" customWidth="1"/>
    <col min="4" max="4" width="10.85546875" style="110" customWidth="1"/>
    <col min="5" max="5" width="20.7109375" style="110" customWidth="1"/>
    <col min="6" max="6" width="16.140625" style="110" customWidth="1"/>
    <col min="7" max="7" width="2" style="110" customWidth="1"/>
    <col min="8" max="8" width="13.28515625" style="110" bestFit="1" customWidth="1"/>
    <col min="9" max="16384" width="11.42578125" style="110"/>
  </cols>
  <sheetData>
    <row r="1" spans="1:10" ht="20.25" customHeight="1">
      <c r="A1" s="732" t="s">
        <v>848</v>
      </c>
      <c r="B1" s="732"/>
      <c r="C1" s="732"/>
      <c r="D1" s="732"/>
      <c r="E1" s="732"/>
      <c r="F1" s="732"/>
    </row>
    <row r="2" spans="1:10" ht="12.95" customHeight="1">
      <c r="A2" s="732" t="s">
        <v>524</v>
      </c>
      <c r="B2" s="732"/>
      <c r="C2" s="732"/>
      <c r="D2" s="732"/>
      <c r="E2" s="732"/>
      <c r="F2" s="732"/>
    </row>
    <row r="3" spans="1:10" ht="12.95" customHeight="1">
      <c r="A3" s="20"/>
      <c r="B3" s="15"/>
      <c r="C3" s="15"/>
      <c r="D3" s="15"/>
      <c r="E3" s="15"/>
      <c r="F3" s="264"/>
    </row>
    <row r="4" spans="1:10" ht="18.75" customHeight="1">
      <c r="A4" s="744" t="s">
        <v>847</v>
      </c>
      <c r="B4" s="744"/>
      <c r="C4" s="744"/>
      <c r="D4" s="744"/>
      <c r="E4" s="744"/>
      <c r="F4" s="744"/>
    </row>
    <row r="5" spans="1:10" ht="12.95" customHeight="1">
      <c r="A5" s="20"/>
      <c r="B5" s="15"/>
      <c r="C5" s="15"/>
      <c r="D5" s="15"/>
      <c r="E5" s="15"/>
      <c r="F5" s="15"/>
    </row>
    <row r="6" spans="1:10" ht="12.95" customHeight="1">
      <c r="A6" s="15"/>
      <c r="B6" s="15"/>
      <c r="C6" s="15"/>
      <c r="D6" s="15"/>
      <c r="E6" s="15"/>
      <c r="F6" s="15"/>
    </row>
    <row r="7" spans="1:10" ht="12.95" customHeight="1">
      <c r="A7" s="745" t="s">
        <v>756</v>
      </c>
      <c r="B7" s="745"/>
      <c r="C7" s="745"/>
      <c r="D7" s="745"/>
      <c r="E7" s="745"/>
      <c r="F7" s="745"/>
    </row>
    <row r="8" spans="1:10" ht="12.95" customHeight="1">
      <c r="A8" s="746" t="s">
        <v>525</v>
      </c>
      <c r="B8" s="746"/>
      <c r="C8" s="746"/>
      <c r="D8" s="746"/>
      <c r="E8" s="429" t="s">
        <v>526</v>
      </c>
      <c r="F8" s="429" t="s">
        <v>527</v>
      </c>
      <c r="J8" s="265"/>
    </row>
    <row r="9" spans="1:10" ht="12.95" customHeight="1">
      <c r="A9" s="743" t="s">
        <v>528</v>
      </c>
      <c r="B9" s="743"/>
      <c r="C9" s="743"/>
      <c r="D9" s="743"/>
      <c r="E9" s="266" t="e">
        <f>F9/F22</f>
        <v>#REF!</v>
      </c>
      <c r="F9" s="267" t="e">
        <f>'1.0 - Mão de Obra Direta (MO)'!G62</f>
        <v>#REF!</v>
      </c>
      <c r="H9" s="268" t="e">
        <f>F9</f>
        <v>#REF!</v>
      </c>
      <c r="J9" s="265" t="e">
        <f>F9/F22</f>
        <v>#REF!</v>
      </c>
    </row>
    <row r="10" spans="1:10" ht="12.95" customHeight="1">
      <c r="A10" s="743" t="s">
        <v>529</v>
      </c>
      <c r="B10" s="743"/>
      <c r="C10" s="743"/>
      <c r="D10" s="743"/>
      <c r="E10" s="266" t="e">
        <f>F10/F22</f>
        <v>#REF!</v>
      </c>
      <c r="F10" s="267">
        <f>'2.0 - Custos Dependentes (MO)'!G136</f>
        <v>11401</v>
      </c>
      <c r="H10" s="268">
        <f t="shared" ref="H10:H13" si="0">F10</f>
        <v>11401</v>
      </c>
      <c r="J10" s="265" t="e">
        <f>H10/F22</f>
        <v>#REF!</v>
      </c>
    </row>
    <row r="11" spans="1:10" ht="12.95" customHeight="1">
      <c r="A11" s="743" t="s">
        <v>531</v>
      </c>
      <c r="B11" s="743"/>
      <c r="C11" s="743"/>
      <c r="D11" s="743"/>
      <c r="E11" s="266" t="e">
        <f>F11/F22</f>
        <v>#REF!</v>
      </c>
      <c r="F11" s="267">
        <f>'3.0 - Custos Dependentes (Km)'!G101</f>
        <v>46100.91</v>
      </c>
      <c r="H11" s="268">
        <f t="shared" si="0"/>
        <v>46100.91</v>
      </c>
      <c r="J11" s="265" t="e">
        <f>H11/F22</f>
        <v>#REF!</v>
      </c>
    </row>
    <row r="12" spans="1:10" ht="12.95" customHeight="1">
      <c r="A12" s="743" t="s">
        <v>493</v>
      </c>
      <c r="B12" s="743"/>
      <c r="C12" s="743"/>
      <c r="D12" s="743"/>
      <c r="E12" s="266" t="e">
        <f>F12/F22</f>
        <v>#REF!</v>
      </c>
      <c r="F12" s="267">
        <f>'4.0 - Custos Fixos'!G110</f>
        <v>22401.599999999999</v>
      </c>
      <c r="H12" s="268">
        <f t="shared" si="0"/>
        <v>22401.599999999999</v>
      </c>
      <c r="J12" s="265" t="e">
        <f>H12/F22</f>
        <v>#REF!</v>
      </c>
    </row>
    <row r="13" spans="1:10" ht="13.5" customHeight="1">
      <c r="A13" s="743" t="s">
        <v>842</v>
      </c>
      <c r="B13" s="743"/>
      <c r="C13" s="743"/>
      <c r="D13" s="743"/>
      <c r="E13" s="266" t="e">
        <f>F13/F22</f>
        <v>#REF!</v>
      </c>
      <c r="F13" s="267" t="e">
        <f>'5.0 - Custos Destinação'!E32*'Custos Totais RSS'!F16</f>
        <v>#REF!</v>
      </c>
      <c r="H13" s="268" t="e">
        <f t="shared" si="0"/>
        <v>#REF!</v>
      </c>
      <c r="J13" s="265" t="e">
        <f>H13/F22</f>
        <v>#REF!</v>
      </c>
    </row>
    <row r="14" spans="1:10" ht="12.95" customHeight="1">
      <c r="A14" s="747" t="s">
        <v>851</v>
      </c>
      <c r="B14" s="748"/>
      <c r="C14" s="748"/>
      <c r="D14" s="748"/>
      <c r="E14" s="748"/>
      <c r="F14" s="269" t="e">
        <f>SUM(F9:F13)</f>
        <v>#REF!</v>
      </c>
      <c r="H14" s="268" t="e">
        <f>SUM(H9:H13)</f>
        <v>#REF!</v>
      </c>
      <c r="J14" s="265"/>
    </row>
    <row r="15" spans="1:10" ht="12.95" customHeight="1">
      <c r="A15" s="270"/>
      <c r="B15" s="154"/>
      <c r="C15" s="154"/>
      <c r="D15" s="154"/>
      <c r="E15" s="154"/>
      <c r="F15" s="271"/>
      <c r="H15" s="268"/>
      <c r="J15" s="265"/>
    </row>
    <row r="16" spans="1:10" ht="21.75" customHeight="1">
      <c r="A16" s="749" t="s">
        <v>757</v>
      </c>
      <c r="B16" s="749"/>
      <c r="C16" s="749"/>
      <c r="D16" s="749"/>
      <c r="E16" s="749"/>
      <c r="F16" s="428" t="e">
        <f>TRUNC('Dados Gerais RSS'!D17*'Dados Gerais RSS'!D12*1000,2)</f>
        <v>#REF!</v>
      </c>
      <c r="H16" s="268"/>
      <c r="J16" s="265"/>
    </row>
    <row r="17" spans="1:11" ht="12.95" customHeight="1">
      <c r="A17" s="154"/>
      <c r="B17" s="154"/>
      <c r="C17" s="154"/>
      <c r="D17" s="154"/>
      <c r="E17" s="154"/>
      <c r="F17" s="79"/>
      <c r="H17" s="268"/>
      <c r="J17" s="265"/>
    </row>
    <row r="18" spans="1:11" ht="18" customHeight="1">
      <c r="A18" s="749" t="s">
        <v>758</v>
      </c>
      <c r="B18" s="749"/>
      <c r="C18" s="749"/>
      <c r="D18" s="749"/>
      <c r="E18" s="749"/>
      <c r="F18" s="428" t="e">
        <f>TRUNC(F14/F16,2)</f>
        <v>#REF!</v>
      </c>
      <c r="H18" s="268" t="e">
        <f>H14+F20</f>
        <v>#REF!</v>
      </c>
      <c r="I18" s="110" t="e">
        <f>F18*E20</f>
        <v>#REF!</v>
      </c>
      <c r="J18" s="265" t="e">
        <f>1-H14/H18</f>
        <v>#REF!</v>
      </c>
      <c r="K18" s="268"/>
    </row>
    <row r="19" spans="1:11" ht="12.95" customHeight="1">
      <c r="A19" s="270"/>
      <c r="B19" s="154"/>
      <c r="C19" s="154"/>
      <c r="D19" s="154"/>
      <c r="E19" s="154"/>
      <c r="F19" s="271"/>
      <c r="H19" s="268"/>
      <c r="J19" s="265"/>
    </row>
    <row r="20" spans="1:11" ht="12.95" customHeight="1">
      <c r="A20" s="749" t="s">
        <v>530</v>
      </c>
      <c r="B20" s="749"/>
      <c r="C20" s="749"/>
      <c r="D20" s="749"/>
      <c r="E20" s="272">
        <v>0.2339</v>
      </c>
      <c r="F20" s="428" t="e">
        <f>TRUNC(F14*E20,2)</f>
        <v>#REF!</v>
      </c>
      <c r="H20" s="268"/>
      <c r="J20" s="265"/>
    </row>
    <row r="21" spans="1:11" ht="12.95" customHeight="1">
      <c r="A21" s="270"/>
      <c r="B21" s="154"/>
      <c r="C21" s="154"/>
      <c r="D21" s="154"/>
      <c r="E21" s="154"/>
      <c r="F21" s="271"/>
      <c r="H21" s="268"/>
      <c r="J21" s="265"/>
    </row>
    <row r="22" spans="1:11" ht="12.95" customHeight="1">
      <c r="A22" s="747" t="s">
        <v>849</v>
      </c>
      <c r="B22" s="748"/>
      <c r="C22" s="748"/>
      <c r="D22" s="748"/>
      <c r="E22" s="748"/>
      <c r="F22" s="269" t="e">
        <f>F14+F20</f>
        <v>#REF!</v>
      </c>
      <c r="H22" s="268" t="e">
        <f>F22/12</f>
        <v>#REF!</v>
      </c>
      <c r="J22" s="265"/>
    </row>
    <row r="23" spans="1:11" ht="12.95" customHeight="1">
      <c r="A23" s="154"/>
      <c r="B23" s="154"/>
      <c r="C23" s="154"/>
      <c r="D23" s="154"/>
      <c r="E23" s="154"/>
      <c r="F23" s="79"/>
      <c r="H23" s="268"/>
      <c r="J23" s="265"/>
    </row>
    <row r="24" spans="1:11" ht="12.95" customHeight="1">
      <c r="A24" s="273"/>
      <c r="B24" s="22"/>
      <c r="C24" s="22"/>
      <c r="D24" s="22"/>
      <c r="E24" s="22"/>
      <c r="F24" s="271"/>
      <c r="G24" s="268"/>
    </row>
    <row r="25" spans="1:11" ht="12.95" customHeight="1" thickBot="1">
      <c r="A25" s="750" t="s">
        <v>850</v>
      </c>
      <c r="B25" s="751"/>
      <c r="C25" s="751"/>
      <c r="D25" s="751"/>
      <c r="E25" s="751"/>
      <c r="F25" s="616" t="e">
        <f>TRUNC(F22/F16,9)</f>
        <v>#REF!</v>
      </c>
      <c r="G25" s="268"/>
      <c r="H25" s="615" t="e">
        <f>F16*F25</f>
        <v>#REF!</v>
      </c>
    </row>
    <row r="26" spans="1:11" ht="12.95" customHeight="1">
      <c r="A26" s="752"/>
      <c r="B26" s="752"/>
      <c r="C26" s="752"/>
      <c r="D26" s="752"/>
      <c r="E26" s="752"/>
      <c r="F26" s="752"/>
    </row>
    <row r="28" spans="1:11" ht="28.5" customHeight="1">
      <c r="A28" s="724" t="s">
        <v>852</v>
      </c>
      <c r="B28" s="724"/>
      <c r="C28" s="724"/>
      <c r="D28" s="724"/>
      <c r="E28" s="724"/>
      <c r="F28" s="724"/>
    </row>
  </sheetData>
  <mergeCells count="18">
    <mergeCell ref="A28:F28"/>
    <mergeCell ref="A10:D10"/>
    <mergeCell ref="A11:D11"/>
    <mergeCell ref="A12:D12"/>
    <mergeCell ref="A13:D13"/>
    <mergeCell ref="A14:E14"/>
    <mergeCell ref="A16:E16"/>
    <mergeCell ref="A18:E18"/>
    <mergeCell ref="A20:D20"/>
    <mergeCell ref="A22:E22"/>
    <mergeCell ref="A25:E25"/>
    <mergeCell ref="A26:F26"/>
    <mergeCell ref="A9:D9"/>
    <mergeCell ref="A1:F1"/>
    <mergeCell ref="A2:F2"/>
    <mergeCell ref="A4:F4"/>
    <mergeCell ref="A7:F7"/>
    <mergeCell ref="A8:D8"/>
  </mergeCells>
  <printOptions horizontalCentered="1"/>
  <pageMargins left="0.7" right="0.7" top="1.5536458333333334" bottom="0.75" header="0.3" footer="0.3"/>
  <pageSetup paperSize="9" scale="96"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67" customWidth="1"/>
    <col min="2" max="2" width="4.5703125" style="67" customWidth="1"/>
    <col min="3" max="3" width="25.140625" style="67" customWidth="1"/>
    <col min="4" max="4" width="2.140625" style="67" bestFit="1" customWidth="1"/>
    <col min="5" max="5" width="15.42578125" style="67" bestFit="1" customWidth="1"/>
    <col min="6" max="6" width="2.140625" style="67" bestFit="1" customWidth="1"/>
    <col min="7" max="7" width="23.140625" style="67" bestFit="1" customWidth="1"/>
    <col min="8" max="8" width="46.140625" style="356" customWidth="1"/>
    <col min="9" max="16384" width="9.140625" style="67"/>
  </cols>
  <sheetData>
    <row r="1" spans="1:8">
      <c r="A1" s="753" t="s">
        <v>302</v>
      </c>
      <c r="B1" s="753"/>
      <c r="C1" s="753"/>
      <c r="D1" s="753"/>
      <c r="E1" s="753"/>
      <c r="F1" s="753"/>
      <c r="G1" s="753"/>
    </row>
    <row r="2" spans="1:8">
      <c r="A2" s="754" t="s">
        <v>303</v>
      </c>
      <c r="B2" s="754"/>
      <c r="C2" s="754"/>
      <c r="D2" s="754" t="s">
        <v>304</v>
      </c>
      <c r="E2" s="754"/>
      <c r="F2" s="754"/>
      <c r="G2" s="754"/>
    </row>
    <row r="3" spans="1:8">
      <c r="A3" s="755" t="e">
        <f>G62</f>
        <v>#REF!</v>
      </c>
      <c r="B3" s="756"/>
      <c r="C3" s="757"/>
      <c r="D3" s="758" t="e">
        <f>A3/'Custos Totais RSS'!F22</f>
        <v>#REF!</v>
      </c>
      <c r="E3" s="758"/>
      <c r="F3" s="758"/>
      <c r="G3" s="758"/>
    </row>
    <row r="4" spans="1:8">
      <c r="A4" s="357"/>
      <c r="B4" s="358"/>
      <c r="C4" s="358"/>
      <c r="D4" s="359"/>
      <c r="E4" s="359"/>
      <c r="F4" s="359"/>
      <c r="G4" s="360"/>
    </row>
    <row r="5" spans="1:8">
      <c r="A5" s="107" t="s">
        <v>593</v>
      </c>
      <c r="B5" s="108"/>
      <c r="C5" s="108"/>
      <c r="D5" s="108"/>
      <c r="E5" s="108"/>
      <c r="F5" s="108"/>
      <c r="G5" s="109"/>
    </row>
    <row r="6" spans="1:8" ht="14.25">
      <c r="A6" s="71" t="s">
        <v>595</v>
      </c>
      <c r="B6" s="69"/>
      <c r="C6" s="69"/>
      <c r="D6" s="69"/>
      <c r="E6" s="69"/>
      <c r="F6" s="69"/>
      <c r="G6" s="70"/>
    </row>
    <row r="7" spans="1:8">
      <c r="A7" s="17" t="e">
        <f>#REF!</f>
        <v>#REF!</v>
      </c>
      <c r="B7" s="72" t="s">
        <v>305</v>
      </c>
      <c r="C7" s="363">
        <v>1</v>
      </c>
      <c r="D7" s="72" t="s">
        <v>306</v>
      </c>
      <c r="E7" s="73" t="e">
        <f>A7*C7</f>
        <v>#REF!</v>
      </c>
      <c r="F7" s="72"/>
      <c r="G7" s="70"/>
    </row>
    <row r="8" spans="1:8">
      <c r="A8" s="74" t="s">
        <v>827</v>
      </c>
      <c r="B8" s="69"/>
      <c r="C8" s="73" t="s">
        <v>307</v>
      </c>
      <c r="D8" s="69"/>
      <c r="E8" s="69"/>
      <c r="F8" s="69"/>
      <c r="G8" s="70"/>
    </row>
    <row r="9" spans="1:8">
      <c r="A9" s="75" t="s">
        <v>308</v>
      </c>
      <c r="B9" s="69"/>
      <c r="C9" s="73" t="s">
        <v>309</v>
      </c>
      <c r="D9" s="69"/>
      <c r="E9" s="69"/>
      <c r="F9" s="69"/>
      <c r="G9" s="70"/>
    </row>
    <row r="10" spans="1:8" ht="14.25">
      <c r="A10" s="364" t="s">
        <v>596</v>
      </c>
      <c r="B10" s="69"/>
      <c r="C10" s="69"/>
      <c r="D10" s="69"/>
      <c r="E10" s="69"/>
      <c r="F10" s="69"/>
      <c r="G10" s="70"/>
    </row>
    <row r="11" spans="1:8">
      <c r="A11" s="17" t="e">
        <f>#REF!</f>
        <v>#REF!</v>
      </c>
      <c r="B11" s="72" t="s">
        <v>305</v>
      </c>
      <c r="C11" s="365">
        <f>(('Dados Gerais RSS'!D33)*1)</f>
        <v>1</v>
      </c>
      <c r="D11" s="72" t="s">
        <v>306</v>
      </c>
      <c r="E11" s="73" t="e">
        <f>A11*C11</f>
        <v>#REF!</v>
      </c>
      <c r="F11" s="69"/>
      <c r="G11" s="70"/>
    </row>
    <row r="12" spans="1:8">
      <c r="A12" s="74" t="s">
        <v>310</v>
      </c>
      <c r="B12" s="69"/>
      <c r="C12" s="73" t="s">
        <v>307</v>
      </c>
      <c r="D12" s="69"/>
      <c r="E12" s="69"/>
      <c r="F12" s="69"/>
      <c r="G12" s="70"/>
      <c r="H12" s="366"/>
    </row>
    <row r="13" spans="1:8">
      <c r="A13" s="77" t="s">
        <v>311</v>
      </c>
      <c r="B13" s="69"/>
      <c r="C13" s="73" t="s">
        <v>309</v>
      </c>
      <c r="D13" s="69"/>
      <c r="E13" s="69"/>
      <c r="F13" s="69"/>
      <c r="G13" s="70"/>
      <c r="H13" s="366"/>
    </row>
    <row r="14" spans="1:8">
      <c r="A14" s="75"/>
      <c r="B14" s="69"/>
      <c r="C14" s="73"/>
      <c r="D14" s="69"/>
      <c r="E14" s="69"/>
      <c r="F14" s="69"/>
      <c r="G14" s="70"/>
    </row>
    <row r="15" spans="1:8">
      <c r="A15" s="73"/>
      <c r="B15" s="69"/>
      <c r="C15" s="73"/>
      <c r="D15" s="69"/>
      <c r="E15" s="69"/>
      <c r="F15" s="69"/>
      <c r="G15" s="70"/>
    </row>
    <row r="16" spans="1:8">
      <c r="A16" s="759" t="s">
        <v>312</v>
      </c>
      <c r="B16" s="760"/>
      <c r="C16" s="760"/>
      <c r="D16" s="760"/>
      <c r="E16" s="760"/>
      <c r="F16" s="760"/>
      <c r="G16" s="78" t="e">
        <f>E11</f>
        <v>#REF!</v>
      </c>
    </row>
    <row r="17" spans="1:7">
      <c r="A17" s="759" t="s">
        <v>313</v>
      </c>
      <c r="B17" s="760"/>
      <c r="C17" s="760"/>
      <c r="D17" s="760"/>
      <c r="E17" s="760"/>
      <c r="F17" s="760"/>
      <c r="G17" s="78" t="e">
        <f>E7</f>
        <v>#REF!</v>
      </c>
    </row>
    <row r="18" spans="1:7">
      <c r="A18" s="73"/>
      <c r="B18" s="69"/>
      <c r="C18" s="73"/>
      <c r="D18" s="69"/>
      <c r="E18" s="69"/>
      <c r="F18" s="69"/>
      <c r="G18" s="70"/>
    </row>
    <row r="19" spans="1:7">
      <c r="A19" s="73"/>
      <c r="B19" s="69"/>
      <c r="C19" s="73"/>
      <c r="D19" s="69"/>
      <c r="E19" s="69"/>
      <c r="F19" s="69"/>
      <c r="G19" s="79">
        <f>C7+C11</f>
        <v>2</v>
      </c>
    </row>
    <row r="20" spans="1:7">
      <c r="A20" s="73"/>
      <c r="B20" s="69"/>
      <c r="C20" s="73"/>
      <c r="D20" s="69"/>
      <c r="E20" s="69"/>
      <c r="F20" s="69"/>
      <c r="G20" s="80" t="s">
        <v>314</v>
      </c>
    </row>
    <row r="21" spans="1:7">
      <c r="A21" s="733" t="s">
        <v>597</v>
      </c>
      <c r="B21" s="734"/>
      <c r="C21" s="734"/>
      <c r="D21" s="734"/>
      <c r="E21" s="734"/>
      <c r="F21" s="734"/>
      <c r="G21" s="735"/>
    </row>
    <row r="22" spans="1:7">
      <c r="A22" s="761" t="s">
        <v>315</v>
      </c>
      <c r="B22" s="762"/>
      <c r="C22" s="762"/>
      <c r="D22" s="762"/>
      <c r="E22" s="762"/>
      <c r="F22" s="762"/>
      <c r="G22" s="763"/>
    </row>
    <row r="23" spans="1:7">
      <c r="A23" s="74"/>
      <c r="B23" s="79"/>
      <c r="C23" s="79"/>
      <c r="D23" s="79"/>
      <c r="E23" s="79"/>
      <c r="F23" s="79"/>
      <c r="G23" s="81"/>
    </row>
    <row r="24" spans="1:7">
      <c r="A24" s="82" t="s">
        <v>316</v>
      </c>
      <c r="B24" s="83"/>
      <c r="C24" s="83" t="s">
        <v>317</v>
      </c>
      <c r="D24" s="83"/>
      <c r="E24" s="83" t="s">
        <v>318</v>
      </c>
      <c r="F24" s="83"/>
      <c r="G24" s="84" t="s">
        <v>319</v>
      </c>
    </row>
    <row r="25" spans="1:7">
      <c r="A25" s="74"/>
      <c r="B25" s="79"/>
      <c r="C25" s="79"/>
      <c r="D25" s="79"/>
      <c r="E25" s="79"/>
      <c r="F25" s="79"/>
      <c r="G25" s="81"/>
    </row>
    <row r="26" spans="1:7">
      <c r="A26" s="86" t="s">
        <v>320</v>
      </c>
      <c r="B26" s="69"/>
      <c r="C26" s="73" t="s">
        <v>321</v>
      </c>
      <c r="D26" s="69"/>
      <c r="E26" s="87">
        <v>0.2</v>
      </c>
      <c r="F26" s="69"/>
      <c r="G26" s="88" t="e">
        <f>TRUNC($G$16*E26,2)</f>
        <v>#REF!</v>
      </c>
    </row>
    <row r="27" spans="1:7">
      <c r="A27" s="86" t="s">
        <v>322</v>
      </c>
      <c r="B27" s="69"/>
      <c r="C27" s="73" t="s">
        <v>321</v>
      </c>
      <c r="D27" s="69"/>
      <c r="E27" s="87">
        <v>1.4999999999999999E-2</v>
      </c>
      <c r="F27" s="69"/>
      <c r="G27" s="88" t="e">
        <f t="shared" ref="G27:G33" si="0">$G$16*E27</f>
        <v>#REF!</v>
      </c>
    </row>
    <row r="28" spans="1:7">
      <c r="A28" s="86" t="s">
        <v>323</v>
      </c>
      <c r="B28" s="69"/>
      <c r="C28" s="73" t="s">
        <v>321</v>
      </c>
      <c r="D28" s="69"/>
      <c r="E28" s="87">
        <v>0.01</v>
      </c>
      <c r="F28" s="69"/>
      <c r="G28" s="88" t="e">
        <f t="shared" si="0"/>
        <v>#REF!</v>
      </c>
    </row>
    <row r="29" spans="1:7">
      <c r="A29" s="86" t="s">
        <v>324</v>
      </c>
      <c r="B29" s="69"/>
      <c r="C29" s="73" t="s">
        <v>321</v>
      </c>
      <c r="D29" s="69"/>
      <c r="E29" s="87">
        <v>2E-3</v>
      </c>
      <c r="F29" s="69"/>
      <c r="G29" s="88" t="e">
        <f t="shared" si="0"/>
        <v>#REF!</v>
      </c>
    </row>
    <row r="30" spans="1:7">
      <c r="A30" s="86" t="s">
        <v>325</v>
      </c>
      <c r="B30" s="69"/>
      <c r="C30" s="73" t="s">
        <v>321</v>
      </c>
      <c r="D30" s="69"/>
      <c r="E30" s="87">
        <v>6.0000000000000001E-3</v>
      </c>
      <c r="F30" s="69"/>
      <c r="G30" s="88" t="e">
        <f t="shared" si="0"/>
        <v>#REF!</v>
      </c>
    </row>
    <row r="31" spans="1:7">
      <c r="A31" s="86" t="s">
        <v>326</v>
      </c>
      <c r="B31" s="69"/>
      <c r="C31" s="73" t="s">
        <v>321</v>
      </c>
      <c r="D31" s="69"/>
      <c r="E31" s="87">
        <v>2.5000000000000001E-2</v>
      </c>
      <c r="F31" s="69"/>
      <c r="G31" s="88" t="e">
        <f t="shared" si="0"/>
        <v>#REF!</v>
      </c>
    </row>
    <row r="32" spans="1:7">
      <c r="A32" s="86" t="s">
        <v>327</v>
      </c>
      <c r="B32" s="69"/>
      <c r="C32" s="73" t="s">
        <v>321</v>
      </c>
      <c r="D32" s="69"/>
      <c r="E32" s="87">
        <v>0.02</v>
      </c>
      <c r="F32" s="69"/>
      <c r="G32" s="88" t="e">
        <f t="shared" si="0"/>
        <v>#REF!</v>
      </c>
    </row>
    <row r="33" spans="1:7">
      <c r="A33" s="86" t="s">
        <v>328</v>
      </c>
      <c r="B33" s="69"/>
      <c r="C33" s="73" t="s">
        <v>321</v>
      </c>
      <c r="D33" s="69"/>
      <c r="E33" s="87">
        <v>0.08</v>
      </c>
      <c r="F33" s="69"/>
      <c r="G33" s="88" t="e">
        <f t="shared" si="0"/>
        <v>#REF!</v>
      </c>
    </row>
    <row r="34" spans="1:7">
      <c r="A34" s="68" t="s">
        <v>329</v>
      </c>
      <c r="B34" s="89"/>
      <c r="C34" s="79"/>
      <c r="D34" s="89"/>
      <c r="E34" s="90">
        <f>SUM(E26:E33)</f>
        <v>0.3580000000000001</v>
      </c>
      <c r="F34" s="89"/>
      <c r="G34" s="81" t="e">
        <f>SUM(G26:G33)</f>
        <v>#REF!</v>
      </c>
    </row>
    <row r="35" spans="1:7">
      <c r="A35" s="68"/>
      <c r="B35" s="89"/>
      <c r="C35" s="79"/>
      <c r="D35" s="89"/>
      <c r="E35" s="90"/>
      <c r="F35" s="89"/>
      <c r="G35" s="81"/>
    </row>
    <row r="36" spans="1:7">
      <c r="A36" s="74" t="s">
        <v>330</v>
      </c>
      <c r="B36" s="89"/>
      <c r="C36" s="79"/>
      <c r="D36" s="89"/>
      <c r="E36" s="90"/>
      <c r="F36" s="89"/>
      <c r="G36" s="81"/>
    </row>
    <row r="37" spans="1:7">
      <c r="A37" s="86" t="s">
        <v>331</v>
      </c>
      <c r="B37" s="69"/>
      <c r="C37" s="73" t="s">
        <v>332</v>
      </c>
      <c r="D37" s="69"/>
      <c r="E37" s="87">
        <v>0.121</v>
      </c>
      <c r="F37" s="69"/>
      <c r="G37" s="88" t="e">
        <f t="shared" ref="G37:G42" si="1">$G$16*E37</f>
        <v>#REF!</v>
      </c>
    </row>
    <row r="38" spans="1:7">
      <c r="A38" s="86" t="s">
        <v>333</v>
      </c>
      <c r="B38" s="69"/>
      <c r="C38" s="73" t="s">
        <v>334</v>
      </c>
      <c r="D38" s="69"/>
      <c r="E38" s="87">
        <v>2.1000000000000001E-2</v>
      </c>
      <c r="F38" s="69"/>
      <c r="G38" s="88" t="e">
        <f t="shared" si="1"/>
        <v>#REF!</v>
      </c>
    </row>
    <row r="39" spans="1:7">
      <c r="A39" s="86" t="s">
        <v>335</v>
      </c>
      <c r="B39" s="69"/>
      <c r="C39" s="73" t="s">
        <v>336</v>
      </c>
      <c r="D39" s="69"/>
      <c r="E39" s="87">
        <v>1.4999999999999999E-2</v>
      </c>
      <c r="F39" s="69"/>
      <c r="G39" s="88" t="e">
        <f t="shared" si="1"/>
        <v>#REF!</v>
      </c>
    </row>
    <row r="40" spans="1:7">
      <c r="A40" s="86" t="s">
        <v>337</v>
      </c>
      <c r="B40" s="69"/>
      <c r="C40" s="73" t="s">
        <v>338</v>
      </c>
      <c r="D40" s="69"/>
      <c r="E40" s="87">
        <v>1E-3</v>
      </c>
      <c r="F40" s="89"/>
      <c r="G40" s="88" t="e">
        <f t="shared" si="1"/>
        <v>#REF!</v>
      </c>
    </row>
    <row r="41" spans="1:7">
      <c r="A41" s="86" t="s">
        <v>339</v>
      </c>
      <c r="B41" s="69"/>
      <c r="C41" s="73" t="s">
        <v>340</v>
      </c>
      <c r="D41" s="69"/>
      <c r="E41" s="87">
        <v>9.0999999999999998E-2</v>
      </c>
      <c r="F41" s="89"/>
      <c r="G41" s="88" t="e">
        <f t="shared" si="1"/>
        <v>#REF!</v>
      </c>
    </row>
    <row r="42" spans="1:7">
      <c r="A42" s="86" t="s">
        <v>341</v>
      </c>
      <c r="B42" s="69"/>
      <c r="C42" s="73" t="s">
        <v>342</v>
      </c>
      <c r="D42" s="69"/>
      <c r="E42" s="87">
        <v>7.0000000000000007E-2</v>
      </c>
      <c r="F42" s="89"/>
      <c r="G42" s="88" t="e">
        <f t="shared" si="1"/>
        <v>#REF!</v>
      </c>
    </row>
    <row r="43" spans="1:7">
      <c r="A43" s="68" t="s">
        <v>343</v>
      </c>
      <c r="B43" s="89"/>
      <c r="C43" s="79"/>
      <c r="D43" s="89"/>
      <c r="E43" s="90">
        <f>SUM(E37:E42)</f>
        <v>0.31899999999999995</v>
      </c>
      <c r="F43" s="89"/>
      <c r="G43" s="81" t="e">
        <f>SUM(G37:G42)</f>
        <v>#REF!</v>
      </c>
    </row>
    <row r="44" spans="1:7">
      <c r="A44" s="68"/>
      <c r="B44" s="89"/>
      <c r="C44" s="79"/>
      <c r="D44" s="89"/>
      <c r="E44" s="90"/>
      <c r="F44" s="89"/>
      <c r="G44" s="81"/>
    </row>
    <row r="45" spans="1:7">
      <c r="A45" s="74" t="s">
        <v>344</v>
      </c>
      <c r="B45" s="89"/>
      <c r="C45" s="79"/>
      <c r="D45" s="89"/>
      <c r="E45" s="90"/>
      <c r="F45" s="89"/>
      <c r="G45" s="81"/>
    </row>
    <row r="46" spans="1:7">
      <c r="A46" s="86" t="s">
        <v>345</v>
      </c>
      <c r="B46" s="69"/>
      <c r="C46" s="73" t="s">
        <v>346</v>
      </c>
      <c r="D46" s="69"/>
      <c r="E46" s="87">
        <v>3.6999999999999998E-2</v>
      </c>
      <c r="F46" s="69"/>
      <c r="G46" s="88" t="e">
        <f>$G$16*E46</f>
        <v>#REF!</v>
      </c>
    </row>
    <row r="47" spans="1:7">
      <c r="A47" s="86" t="s">
        <v>345</v>
      </c>
      <c r="B47" s="69"/>
      <c r="C47" s="73" t="s">
        <v>347</v>
      </c>
      <c r="D47" s="69"/>
      <c r="E47" s="87">
        <v>8.9999999999999993E-3</v>
      </c>
      <c r="F47" s="69"/>
      <c r="G47" s="88" t="e">
        <f>$G$16*E47</f>
        <v>#REF!</v>
      </c>
    </row>
    <row r="48" spans="1:7">
      <c r="A48" s="86" t="s">
        <v>348</v>
      </c>
      <c r="B48" s="69"/>
      <c r="C48" s="73" t="s">
        <v>349</v>
      </c>
      <c r="D48" s="69"/>
      <c r="E48" s="87">
        <v>7.0000000000000001E-3</v>
      </c>
      <c r="F48" s="69"/>
      <c r="G48" s="88" t="e">
        <f>$G$16*E48</f>
        <v>#REF!</v>
      </c>
    </row>
    <row r="49" spans="1:8">
      <c r="A49" s="86" t="s">
        <v>350</v>
      </c>
      <c r="B49" s="69"/>
      <c r="C49" s="73" t="s">
        <v>351</v>
      </c>
      <c r="D49" s="69"/>
      <c r="E49" s="87">
        <v>1.7999999999999999E-2</v>
      </c>
      <c r="F49" s="69"/>
      <c r="G49" s="88" t="e">
        <f>$G$16*E49</f>
        <v>#REF!</v>
      </c>
    </row>
    <row r="50" spans="1:8">
      <c r="A50" s="68" t="s">
        <v>352</v>
      </c>
      <c r="B50" s="89"/>
      <c r="C50" s="79"/>
      <c r="D50" s="89"/>
      <c r="E50" s="90">
        <f>SUM(E46:E49)</f>
        <v>7.0999999999999994E-2</v>
      </c>
      <c r="F50" s="89"/>
      <c r="G50" s="81" t="e">
        <f>SUM(G46:G49)</f>
        <v>#REF!</v>
      </c>
    </row>
    <row r="51" spans="1:8">
      <c r="A51" s="86"/>
      <c r="B51" s="69"/>
      <c r="C51" s="73"/>
      <c r="D51" s="69"/>
      <c r="E51" s="87"/>
      <c r="F51" s="69"/>
      <c r="G51" s="88"/>
    </row>
    <row r="52" spans="1:8">
      <c r="A52" s="74" t="s">
        <v>353</v>
      </c>
      <c r="B52" s="69"/>
      <c r="C52" s="73"/>
      <c r="D52" s="69"/>
      <c r="E52" s="87"/>
      <c r="F52" s="69"/>
      <c r="G52" s="88"/>
    </row>
    <row r="53" spans="1:8">
      <c r="A53" s="86" t="s">
        <v>354</v>
      </c>
      <c r="B53" s="69"/>
      <c r="C53" s="73" t="s">
        <v>355</v>
      </c>
      <c r="D53" s="69"/>
      <c r="E53" s="87">
        <v>0.11700000000000001</v>
      </c>
      <c r="F53" s="69"/>
      <c r="G53" s="88" t="e">
        <f>$G$16*E53</f>
        <v>#REF!</v>
      </c>
    </row>
    <row r="54" spans="1:8">
      <c r="A54" s="68" t="s">
        <v>356</v>
      </c>
      <c r="B54" s="89"/>
      <c r="C54" s="89"/>
      <c r="D54" s="89"/>
      <c r="E54" s="90">
        <f>SUM(E53)</f>
        <v>0.11700000000000001</v>
      </c>
      <c r="F54" s="69"/>
      <c r="G54" s="81" t="e">
        <f>SUM(G53)</f>
        <v>#REF!</v>
      </c>
    </row>
    <row r="55" spans="1:8">
      <c r="A55" s="86"/>
      <c r="B55" s="69"/>
      <c r="C55" s="69"/>
      <c r="D55" s="69"/>
      <c r="E55" s="69"/>
      <c r="F55" s="69"/>
      <c r="G55" s="91"/>
    </row>
    <row r="56" spans="1:8" ht="15">
      <c r="A56" s="92" t="s">
        <v>357</v>
      </c>
      <c r="B56" s="20"/>
      <c r="C56" s="79" t="e">
        <f>G16</f>
        <v>#REF!</v>
      </c>
      <c r="D56" s="93" t="s">
        <v>305</v>
      </c>
      <c r="E56" s="94">
        <f>E54+E50+E43+E34</f>
        <v>0.86499999999999999</v>
      </c>
      <c r="F56" s="93" t="s">
        <v>306</v>
      </c>
      <c r="G56" s="81" t="e">
        <f>G54+G50+G43+G34</f>
        <v>#REF!</v>
      </c>
    </row>
    <row r="57" spans="1:8">
      <c r="A57" s="95"/>
      <c r="B57" s="15"/>
      <c r="C57" s="96" t="s">
        <v>358</v>
      </c>
      <c r="D57" s="15"/>
      <c r="E57" s="13" t="s">
        <v>359</v>
      </c>
      <c r="F57" s="15"/>
      <c r="G57" s="97"/>
    </row>
    <row r="58" spans="1:8">
      <c r="A58" s="95"/>
      <c r="B58" s="15"/>
      <c r="C58" s="26"/>
      <c r="D58" s="15"/>
      <c r="E58" s="15"/>
      <c r="F58" s="15"/>
      <c r="G58" s="97"/>
    </row>
    <row r="59" spans="1:8" ht="15">
      <c r="A59" s="98" t="s">
        <v>360</v>
      </c>
      <c r="B59" s="69"/>
      <c r="C59" s="73" t="e">
        <f>C56+G17</f>
        <v>#REF!</v>
      </c>
      <c r="D59" s="72" t="s">
        <v>361</v>
      </c>
      <c r="E59" s="73" t="e">
        <f>G56</f>
        <v>#REF!</v>
      </c>
      <c r="F59" s="72" t="s">
        <v>306</v>
      </c>
      <c r="G59" s="81" t="e">
        <f>C59+E59</f>
        <v>#REF!</v>
      </c>
    </row>
    <row r="60" spans="1:8">
      <c r="A60" s="75"/>
      <c r="B60" s="99"/>
      <c r="C60" s="99" t="s">
        <v>598</v>
      </c>
      <c r="D60" s="69"/>
      <c r="E60" s="73" t="s">
        <v>362</v>
      </c>
      <c r="F60" s="69"/>
      <c r="G60" s="100"/>
    </row>
    <row r="61" spans="1:8">
      <c r="A61" s="75"/>
      <c r="B61" s="99"/>
      <c r="C61" s="99"/>
      <c r="D61" s="69"/>
      <c r="E61" s="73"/>
      <c r="F61" s="69"/>
      <c r="G61" s="100"/>
    </row>
    <row r="62" spans="1:8" ht="15">
      <c r="A62" s="98" t="s">
        <v>363</v>
      </c>
      <c r="B62" s="69"/>
      <c r="C62" s="73">
        <f>'Dados Gerais RSS'!D12</f>
        <v>260</v>
      </c>
      <c r="D62" s="72"/>
      <c r="E62" s="73" t="e">
        <f>TRUNC(G59/'Dados Gerais RSS'!D13,2)</f>
        <v>#REF!</v>
      </c>
      <c r="F62" s="72"/>
      <c r="G62" s="81" t="e">
        <f>E62*C62</f>
        <v>#REF!</v>
      </c>
      <c r="H62" s="356" t="e">
        <f>G16*E56</f>
        <v>#REF!</v>
      </c>
    </row>
    <row r="63" spans="1:8">
      <c r="A63" s="75"/>
      <c r="B63" s="99"/>
      <c r="C63" s="99" t="str">
        <f>'Dados Gerais RSS'!C12</f>
        <v>Dias Coleta Anual</v>
      </c>
      <c r="D63" s="69"/>
      <c r="E63" s="73" t="s">
        <v>364</v>
      </c>
      <c r="F63" s="69"/>
      <c r="G63" s="100"/>
    </row>
    <row r="64" spans="1:8">
      <c r="A64" s="101"/>
      <c r="B64" s="102"/>
      <c r="C64" s="102"/>
      <c r="D64" s="103"/>
      <c r="E64" s="104" t="s">
        <v>365</v>
      </c>
      <c r="F64" s="103"/>
      <c r="G64" s="105"/>
    </row>
    <row r="65" spans="1:7" ht="28.5" customHeight="1"/>
    <row r="66" spans="1:7">
      <c r="A66" s="85"/>
    </row>
    <row r="67" spans="1:7" ht="26.25" customHeight="1"/>
    <row r="68" spans="1:7" ht="31.5" customHeight="1">
      <c r="A68" s="724"/>
      <c r="B68" s="724"/>
      <c r="C68" s="724"/>
      <c r="D68" s="724"/>
      <c r="E68" s="724"/>
      <c r="F68" s="724"/>
      <c r="G68" s="724"/>
    </row>
    <row r="69" spans="1:7" ht="30.75" customHeight="1">
      <c r="A69" s="724"/>
      <c r="B69" s="724"/>
      <c r="C69" s="724"/>
      <c r="D69" s="724"/>
      <c r="E69" s="724"/>
      <c r="F69" s="724"/>
      <c r="G69" s="724"/>
    </row>
    <row r="70" spans="1:7">
      <c r="A70" s="724"/>
      <c r="B70" s="724"/>
      <c r="C70" s="724"/>
      <c r="D70" s="724"/>
      <c r="E70" s="724"/>
      <c r="F70" s="724"/>
      <c r="G70" s="724"/>
    </row>
    <row r="73" spans="1:7">
      <c r="A73" s="367"/>
    </row>
    <row r="74" spans="1:7">
      <c r="A74" s="367"/>
    </row>
    <row r="75" spans="1:7">
      <c r="A75" s="367"/>
    </row>
    <row r="76" spans="1:7">
      <c r="A76" s="367"/>
    </row>
    <row r="77" spans="1:7">
      <c r="A77" s="367"/>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18</vt:i4>
      </vt:variant>
    </vt:vector>
  </HeadingPairs>
  <TitlesOfParts>
    <vt:vector size="36" baseType="lpstr">
      <vt:lpstr>Planilha16</vt:lpstr>
      <vt:lpstr>PLAN.ORÇ. </vt:lpstr>
      <vt:lpstr>proposta de preço</vt:lpstr>
      <vt:lpstr>cronograma fisico financeiro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Varricao</vt:lpstr>
      <vt:lpstr>MO- VARRIÇÃO</vt:lpstr>
      <vt:lpstr>CARROCERIA VARRIÇÃO</vt:lpstr>
      <vt:lpstr>COMPOSIC VARRICAO MANUAL</vt:lpstr>
      <vt:lpstr>cotacao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'CARROCERIA VARRIÇÃO'!Area_de_impressao</vt:lpstr>
      <vt:lpstr>'COMPOSIC VARRICAO MANUAL'!Area_de_impressao</vt:lpstr>
      <vt:lpstr>cotacao!Area_de_impressao</vt:lpstr>
      <vt:lpstr>'cronograma fisico financeiro'!Area_de_impressao</vt:lpstr>
      <vt:lpstr>'Custos Totais RSS'!Area_de_impressao</vt:lpstr>
      <vt:lpstr>'Dados Gerais RSS'!Area_de_impressao</vt:lpstr>
      <vt:lpstr>'MO- VARRIÇÃO'!Area_de_impressao</vt:lpstr>
      <vt:lpstr>'PLAN.ORÇ. '!Area_de_impressao</vt:lpstr>
      <vt:lpstr>'pontos coleta rss'!Area_de_impressao</vt:lpstr>
      <vt:lpstr>'proposta de preço'!Area_de_impressao</vt:lpstr>
      <vt:lpstr>'RES SERV SAUDE'!Area_de_impressao</vt:lpstr>
      <vt:lpstr>Varricao!Area_de_impressao</vt:lpstr>
      <vt:lpstr>'Dados Gerais RSS'!Titulos_de_impressao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Nelida</cp:lastModifiedBy>
  <cp:lastPrinted>2021-05-21T13:39:06Z</cp:lastPrinted>
  <dcterms:created xsi:type="dcterms:W3CDTF">2014-04-15T15:56:43Z</dcterms:created>
  <dcterms:modified xsi:type="dcterms:W3CDTF">2021-08-27T16:54:36Z</dcterms:modified>
</cp:coreProperties>
</file>